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tabRatio="570" activeTab="0"/>
  </bookViews>
  <sheets>
    <sheet name="Район на 01.01.2015" sheetId="1" r:id="rId1"/>
  </sheets>
  <definedNames>
    <definedName name="_xlnm._FilterDatabase" localSheetId="0" hidden="1">'Район на 01.01.2015'!$A$4:$P$403</definedName>
    <definedName name="_xlnm.Print_Titles" localSheetId="0">'Район на 01.01.2015'!$4:$4</definedName>
  </definedNames>
  <calcPr fullCalcOnLoad="1"/>
</workbook>
</file>

<file path=xl/sharedStrings.xml><?xml version="1.0" encoding="utf-8"?>
<sst xmlns="http://schemas.openxmlformats.org/spreadsheetml/2006/main" count="2078" uniqueCount="1209">
  <si>
    <t>2.1.</t>
  </si>
  <si>
    <t>Расходы на реализацию мер по улучшению жилищных условий граждан, проживающих в сельской местности</t>
  </si>
  <si>
    <t>Расходы на оплату членских взносов Ассоциации "Совет муниципальных образований Томской области"</t>
  </si>
  <si>
    <t>01.01.2010, не установлен</t>
  </si>
  <si>
    <t>0709</t>
  </si>
  <si>
    <t>Гл.3, ст.15</t>
  </si>
  <si>
    <t xml:space="preserve">О компенсации расходов на питание учащимся из малообеспеченных семей </t>
  </si>
  <si>
    <t>п.1-3</t>
  </si>
  <si>
    <t>2.1.10.</t>
  </si>
  <si>
    <t>владение, пользование и распоряжение имуществом, находящимся в муниципальной собственности муниципального района</t>
  </si>
  <si>
    <t>Расходы на организацию и содержание мест захоронения отходов</t>
  </si>
  <si>
    <t>0503</t>
  </si>
  <si>
    <t>0702</t>
  </si>
  <si>
    <t>2.1.30.</t>
  </si>
  <si>
    <t>Решение Думы Колпашевского района от 28.02.2006 № 82 "О вступлении в Совет Муниципальных образований Томской области" (в редакции от 22.12.2006 № 255, от 26.02.2010 № 814 )</t>
  </si>
  <si>
    <t>2.1.6.</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</si>
  <si>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</si>
  <si>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</si>
  <si>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 xml:space="preserve">п.2-4 Положения </t>
  </si>
  <si>
    <t xml:space="preserve">01.01.2006, не установлен </t>
  </si>
  <si>
    <t>Решение Думы Колпашевского района от 14.07.2006 № 176 "О финансировании расходов, связанных с размещением заказа на поставку товаров, выполнение работ и оказание услуг для муниципальных нужд" (в редакции от 28.04.2008 № 467)</t>
  </si>
  <si>
    <t>формирование, утверждение, исполнение бюджета муниципального района, контроль за исполнением данного бюджета</t>
  </si>
  <si>
    <t>31.10.2006, не установлен</t>
  </si>
  <si>
    <t>2.1.1.</t>
  </si>
  <si>
    <t>08.05.2006, вводиться ежегодно ЗТО "Об областном бюджете на очередной финансовый год"</t>
  </si>
  <si>
    <t>01.01.2006, не установлен</t>
  </si>
  <si>
    <t>Федеральный Закон от 06.10.2003 № 131-ФЗ "Об общих принципах организации местного самоуправления"</t>
  </si>
  <si>
    <t>2.1.19.</t>
  </si>
  <si>
    <t>2.1.7.</t>
  </si>
  <si>
    <t>п.1-3 Положения</t>
  </si>
  <si>
    <t>гр.17</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</si>
  <si>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</si>
  <si>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Закон РФ от 19 февраля 1993 г. N 4520-I "О государственных гарантиях и компенсациях для лиц, работающих и проживающих в районах Крайнего Севера и приравненных к ним местностях"</t>
  </si>
  <si>
    <t>2.1.8.</t>
  </si>
  <si>
    <t>вводиться ежегодно ЗТО "Об областном бюджете на очередной финансовый год"</t>
  </si>
  <si>
    <t>Расходы на проведение мероприятий для детей и молодежи</t>
  </si>
  <si>
    <t>2.4.</t>
  </si>
  <si>
    <t>2.1.24.</t>
  </si>
  <si>
    <t>Гл.3, ст.15, п.1, п.п.7</t>
  </si>
  <si>
    <t>Гл.3, ст.15, п.1, п.п.26</t>
  </si>
  <si>
    <t>Гл.3, ст.15, п.1, п.п.27</t>
  </si>
  <si>
    <t>2.1.35.</t>
  </si>
  <si>
    <t>Расходы на предоставление субсидий некоммерческим организациям, не являющимися бюджетными учреждениями</t>
  </si>
  <si>
    <t>Решение Думы Колпашевского района от 26.12.2007 № 401 "О порядке расходования средств местного бюджета на финансирование проведения муниципальных выборов"</t>
  </si>
  <si>
    <t>2.1.33.</t>
  </si>
  <si>
    <t>01.01.2006 вводится в действие ежегодно</t>
  </si>
  <si>
    <t>ст. 31</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</si>
  <si>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</si>
  <si>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</si>
  <si>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Закон Томской области от 12 января 2007 г. N 29-ОЗ "О референдуме Томской области и местном референдуме"</t>
  </si>
  <si>
    <t>29.01.2007, не установлен</t>
  </si>
  <si>
    <t>2.1.23.</t>
  </si>
  <si>
    <t xml:space="preserve">Субсидия на комплектование книжных фондов библиотек муниципальных образований </t>
  </si>
  <si>
    <t>п.1-2</t>
  </si>
  <si>
    <t>Решение Думы Колпашевского района от 08.10.2005 № 418 "Об утверждении положений " (Приложение 1)</t>
  </si>
  <si>
    <t>Гл. 6- 9 Положения</t>
  </si>
  <si>
    <t>ст. 2-4</t>
  </si>
  <si>
    <t>01.05.2006 вводиться в действие ежегодно</t>
  </si>
  <si>
    <t>Постановление Правительства РФ от 7 марта 1995 г. N 239 "О мерах по упорядочению государственного регулирования цен (тарифов)"</t>
  </si>
  <si>
    <t>п. 1 абз. 4</t>
  </si>
  <si>
    <t>16.03.1995, не установлен</t>
  </si>
  <si>
    <t>ст. 2-5</t>
  </si>
  <si>
    <t>гр.15</t>
  </si>
  <si>
    <t>01.01.2007, не установлен</t>
  </si>
  <si>
    <t>Физкультурно - оздоровительная работа и спортивные мероприятия</t>
  </si>
  <si>
    <t>п. 1-2</t>
  </si>
  <si>
    <t>Расходы на стимулирующие выплаты за высокие результаты и качество выполняемых работ в муниципальных общеобразовательных учреждениях за счёт средств межбюджетных трансфертов из областного бюджета</t>
  </si>
  <si>
    <t>28.02.2006, не установлен</t>
  </si>
  <si>
    <t>2.1.37.</t>
  </si>
  <si>
    <t>Гл.3, ст.15, п.1, п.п.5</t>
  </si>
  <si>
    <t>организация мероприятий межпоселенческого характера по охране окружающей среды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</si>
  <si>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</si>
  <si>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п. 1-5</t>
  </si>
  <si>
    <t>формирование и содержание муниципального архива, включая хранение архивных фондов поселений</t>
  </si>
  <si>
    <t>2.1.4.</t>
  </si>
  <si>
    <t>2.1.18.</t>
  </si>
  <si>
    <t>Мероприятия по организации оздоровительной компании</t>
  </si>
  <si>
    <t>гр.3</t>
  </si>
  <si>
    <t>гр.4</t>
  </si>
  <si>
    <t>гр.5</t>
  </si>
  <si>
    <t>гр.6</t>
  </si>
  <si>
    <t>гр.7</t>
  </si>
  <si>
    <t>гр.8</t>
  </si>
  <si>
    <t>гр.9</t>
  </si>
  <si>
    <t>гр.10</t>
  </si>
  <si>
    <t>гр.11</t>
  </si>
  <si>
    <t>гр.12</t>
  </si>
  <si>
    <t>Организация предоставления общедоступного и бесплатного начального общего, основного общего, среднего (полного) общего образования на территории муниципального образования "Колпашевский район"</t>
  </si>
  <si>
    <t>Расходы на содержание МУ "Агентство по управлению муниципальным имуществом и размещению муниципального заказа"</t>
  </si>
  <si>
    <t>п. 1-3</t>
  </si>
  <si>
    <t>29.02.1993, не установлен</t>
  </si>
  <si>
    <t>ст. 5</t>
  </si>
  <si>
    <t>Организация предоставления дополнительного образования на территории муниципального района</t>
  </si>
  <si>
    <t>2.1.31.</t>
  </si>
  <si>
    <t>организация и осуществление мероприятий межпоселенческого характера по работе с детьми и молодежью</t>
  </si>
  <si>
    <t>Субсидии на государственную поддержку малого предпринимательства включая крестьянские (фермерские) хозяйства</t>
  </si>
  <si>
    <t>0102</t>
  </si>
  <si>
    <t>2.1.2.</t>
  </si>
  <si>
    <t>01.01.2008, не установлен</t>
  </si>
  <si>
    <t>2.1.34.</t>
  </si>
  <si>
    <t>2.1.22.</t>
  </si>
  <si>
    <t>0105</t>
  </si>
  <si>
    <t>2.1.25.</t>
  </si>
  <si>
    <t>2.1.12.</t>
  </si>
  <si>
    <t>2.1.28.</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</si>
  <si>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</si>
  <si>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</si>
  <si>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</si>
  <si>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2.1.27.</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</si>
  <si>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</si>
  <si>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</si>
  <si>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Расходы на осуществление казначейского исполнения бюджета</t>
  </si>
  <si>
    <t>Решение Думы Колпашевского района от 14.09.2005 № 401 "О расходах на осуществление казначейского исполнения бюджета муниципального образования "Колпашевский район" (в редакции от 29.06.06 № 164)</t>
  </si>
  <si>
    <t>2.2.</t>
  </si>
  <si>
    <t>ст. 1-2</t>
  </si>
  <si>
    <t>0107</t>
  </si>
  <si>
    <t>0502</t>
  </si>
  <si>
    <t>0408</t>
  </si>
  <si>
    <t>0902</t>
  </si>
  <si>
    <t>0707</t>
  </si>
  <si>
    <t>0309</t>
  </si>
  <si>
    <t>0405</t>
  </si>
  <si>
    <t>Расходы, связанные с организацией операций с муниципальным имуществом</t>
  </si>
  <si>
    <t>ст.15.1, п.2</t>
  </si>
  <si>
    <t>Код  бюджетной классификации (Рз, Прз)</t>
  </si>
  <si>
    <t>01.07.2007, не установлен</t>
  </si>
  <si>
    <t xml:space="preserve">Закон Томской области от 14 августа 2007 г. N 170-ОЗ "О межбюджетных отношениях в Томской области" </t>
  </si>
  <si>
    <t>ст. 15</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</si>
  <si>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</si>
  <si>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п. 7-9 Положения</t>
  </si>
  <si>
    <t>Решение Думы Колпашевского района от 10.12.2005 № 31 "Об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t>
  </si>
  <si>
    <t>п. 4-6 Положения</t>
  </si>
  <si>
    <t>Закон Томской области от 28.12.2007 №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</si>
  <si>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01.01.2008, вводится ежегодно ЗТО об областном бюджете на очередной финансовый год</t>
  </si>
  <si>
    <t>Федеральный закон от 12 июня 2002 г. N 67-ФЗ "Об основных гарантиях избирательных прав и права на участие в референдуме граждан Российской Федерации"</t>
  </si>
  <si>
    <t>Решение Думы Колпашевского района от 31.10.2006 № 222 "Об утверждении положения о присвоении звания "Человек года" на территории муниципального образования "Колпашевский район"</t>
  </si>
  <si>
    <t>0801</t>
  </si>
  <si>
    <t>2.3.</t>
  </si>
  <si>
    <t>01.01.2010. не установлен</t>
  </si>
  <si>
    <t>Мероприятия в области сельскохозяйственного производства</t>
  </si>
  <si>
    <t xml:space="preserve">п. 2-5 Положения,      </t>
  </si>
  <si>
    <t>30.03.2007, не установлен</t>
  </si>
  <si>
    <t>участие в предупреждении и ликвидации последствий чрезвычайных ситуаций на территории муниципального района</t>
  </si>
  <si>
    <t>Расходы для финансового обеспечения переданных полномочий по составлению (изменению и дополнению) списков кандидатов в присяжные заседатели федеральных судов общей юрисдикции в РФ</t>
  </si>
  <si>
    <t>содержание на территории муниципального района межпоселенческих мест захоронения, организация ритуальных услуг</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</si>
  <si>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</si>
  <si>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</si>
  <si>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п. 1</t>
  </si>
  <si>
    <t>01.01.2005, не установлен</t>
  </si>
  <si>
    <t>01.07.2010, до окнчания срока действия ЗТО от 28.12.2007 № 298-ОЗ</t>
  </si>
  <si>
    <t>Расходы на содержание аппарата Администрации Колпашевского района</t>
  </si>
  <si>
    <t>0104</t>
  </si>
  <si>
    <t>п. 1-4</t>
  </si>
  <si>
    <t>01.01.2008, вводиться ежегодно ЗТО "Об областном бюджете на очередной финансовый год"</t>
  </si>
  <si>
    <t>ст. 3,6</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</si>
  <si>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</si>
  <si>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ст. 8</t>
  </si>
  <si>
    <t>27.12.1998, не установлен</t>
  </si>
  <si>
    <t>1004</t>
  </si>
  <si>
    <t>п.2-4 Положения             п.1</t>
  </si>
  <si>
    <t>01.01.2006, не установлен            01.01.2009, не установлен</t>
  </si>
  <si>
    <t>2.1.9.</t>
  </si>
  <si>
    <t>п. 4-7</t>
  </si>
  <si>
    <t>вводиться в действие ежегодно</t>
  </si>
  <si>
    <t>ст. 11, п. 1</t>
  </si>
  <si>
    <t>п.1-6</t>
  </si>
  <si>
    <t>Наименование вопроса местного значения, расходного обязательства</t>
  </si>
  <si>
    <t>установление, изменение и отмена местных налогов и сборов муниципального района</t>
  </si>
  <si>
    <t>организация утилизации и переработки бытовых и промышленных отходов</t>
  </si>
  <si>
    <t>2.1.32.</t>
  </si>
  <si>
    <t>01.07.2010- до окончания срока действия ЗТО от 07.07.2009 № 104-ОЗ</t>
  </si>
  <si>
    <t xml:space="preserve">01.07.2010, до окончания срока действия ЗТО от 11.09.2007 № 188-ОЗ </t>
  </si>
  <si>
    <t>Расходы на организацию отдыха детей в каникулярное время за счёт средств субсидии из областного бюджета</t>
  </si>
  <si>
    <t>Организация предоставления дошкольного образования</t>
  </si>
  <si>
    <t>0701</t>
  </si>
  <si>
    <t>0412</t>
  </si>
  <si>
    <t>фактически исполнено</t>
  </si>
  <si>
    <t>гр.2</t>
  </si>
  <si>
    <t>Номер статьи, части, пункта, подпункта, абзаца</t>
  </si>
  <si>
    <t>Дата вступления в силу и срок действия</t>
  </si>
  <si>
    <t>запланировано</t>
  </si>
  <si>
    <t>финансирование расходов на содержание органов местного самоуправления муниципальных районов</t>
  </si>
  <si>
    <t>2.1.17.</t>
  </si>
  <si>
    <t>2.1.15.</t>
  </si>
  <si>
    <t>2.1.38.</t>
  </si>
  <si>
    <t>Трудовой кодекс РФ</t>
  </si>
  <si>
    <t>ст. 325,326</t>
  </si>
  <si>
    <t>ст. 33</t>
  </si>
  <si>
    <t>01.02.2002, не установлен</t>
  </si>
  <si>
    <t>14.07.2006, не установлен</t>
  </si>
  <si>
    <t>2.1.13.</t>
  </si>
  <si>
    <t>п.1</t>
  </si>
  <si>
    <t>ст. 9-13</t>
  </si>
  <si>
    <t>0409</t>
  </si>
  <si>
    <t xml:space="preserve">Закон Томской области от 11 сентября 2007 г. N 198-ОЗ "О муниципальной службе в Томской области" </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</si>
  <si>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</si>
  <si>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</si>
  <si>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 xml:space="preserve">Районный фонд финансовой поддержки поселений в части собственных средств </t>
  </si>
  <si>
    <t xml:space="preserve">28.04.2008, не установлен </t>
  </si>
  <si>
    <t>Предупреждение и ликвидация последствий чрезвычайных ситуаций и стихийных бедствий природного и техногенного характера</t>
  </si>
  <si>
    <t>Подготовка населения и организация к действиям в чрезвычайной ситуации в мирное и военное время</t>
  </si>
  <si>
    <t>Расходы на обеспечение условий для развития физической культуры и массового спорта, за счет субсидии из областного бюджета</t>
  </si>
  <si>
    <t>Расходы на выплату вознаграждения гражданам, удостоенным звания "Человек года" на территории МО "Колпашевский район"</t>
  </si>
  <si>
    <t xml:space="preserve">Закон Томской области от 14 мая 2005 г. N 78-ОЗ "О гарантиях и компенсациях за счет средств областного бюджета для лиц, проживающих в местностях, приравненных к районам Крайнего Севера" </t>
  </si>
  <si>
    <t>п 4.1 - 6.1 Положения</t>
  </si>
  <si>
    <t>Расходы на ремонт муниципальных объектов социальной сферы, закреплённых на праве оперативного управления за муниципальными учреждениями культуры, здравоохранения, образования, за счёт средств местного бюджета</t>
  </si>
  <si>
    <t>Гл.3, ст.15, п.1, п.п.11</t>
  </si>
  <si>
    <t>2.1.3.</t>
  </si>
  <si>
    <t>ст. 4-5</t>
  </si>
  <si>
    <t>Расходы на организацию проведения районных мероприятий в сфере образования</t>
  </si>
  <si>
    <t>01.07.2010, до окончания срока действия ЗТО от 24.11.2009 № 261-ОЗ</t>
  </si>
  <si>
    <t>2.</t>
  </si>
  <si>
    <t>Расходные обязательства муниципальных районов</t>
  </si>
  <si>
    <t>2.1.11.</t>
  </si>
  <si>
    <t>Расходы на содержание аппарата УФЭП</t>
  </si>
  <si>
    <t>0106</t>
  </si>
  <si>
    <t>Резервный фонд местной администрации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</si>
  <si>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</si>
  <si>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Решение Думы Колпашевского района от 28.12.2005 № 50 "Об утверждении Положения о муниципальном архиве Колпашевского района"</t>
  </si>
  <si>
    <t>2.1.16.</t>
  </si>
  <si>
    <t>организация охраны общественного порядка на территории муниципального района муниципальной милицией</t>
  </si>
  <si>
    <t>2.1.21.</t>
  </si>
  <si>
    <t>01.07.2010, до окончания срока действия ЗТО от 29.12.2005 № 248-ОЗ</t>
  </si>
  <si>
    <t xml:space="preserve">01.07.2010- до окончания срока действия ЗТО от 15.12.2004 № 246-ОЗ </t>
  </si>
  <si>
    <t>01.08.2009, не установлен</t>
  </si>
  <si>
    <t>Осуществление деятельности и обеспечение руководства в сфере образования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</si>
  <si>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</si>
  <si>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Расходы на содержание Думы Колпашевского района</t>
  </si>
  <si>
    <t>0103</t>
  </si>
  <si>
    <t>0406</t>
  </si>
  <si>
    <t>1003</t>
  </si>
  <si>
    <t>п.1-4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</si>
  <si>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</si>
  <si>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0113</t>
  </si>
  <si>
    <t>0111</t>
  </si>
  <si>
    <t>Районный фонд финансовой поддержки поселений в части исполнения государственных полномочий по расчету и предоставлению дотаций поселениям</t>
  </si>
  <si>
    <t>Иные межбюджетные трансферты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 за счет средств субсидии</t>
  </si>
  <si>
    <t>Иные межбюджетные трансферты на обеспечение условий для развития физической культуры и массового спорта за счет средств субсидии</t>
  </si>
  <si>
    <t>Иные межбюджетные трансферты на компенсацию расходов по организации электроснабжения от дизельных электростанций за счет средств субсидии</t>
  </si>
  <si>
    <t>Иные межбюджетные трансферты на создание условий для управления многоквартирными домами  за счет средств субсидии</t>
  </si>
  <si>
    <t>Расходы на реализацию долгосрочной целевой программы "Предоставление молодым семьям государственной поддержки на приобретение (строительство) жилья на территории Колпашевского района на 2011-2015 годы"</t>
  </si>
  <si>
    <t>1401</t>
  </si>
  <si>
    <t xml:space="preserve">Расзходы на оплату потребления бюджетными учреждениями Колпашевского района электроэнергии, вырабатываемой дизельными электростанциями, по тарифам, свыше тарифов, установленных для централизованного электроснабжения </t>
  </si>
  <si>
    <t>Расходы на осуществление отдельных государственных полномочий по воспитанию и обучению детей -инвалидов в муниципальных дошкольных образовательных учреждениях за счет средств субвенции из областного бюджета</t>
  </si>
  <si>
    <t>Расходы на проведение работ по эксплуатации гидротехнических сооружений</t>
  </si>
  <si>
    <t>Расходы на осуществление отдельных государственных полномочий по созданию и обеспечению деятельности комиссии по делам несовершеннолетних и защите их  прав, за счет средств субвенции из областного бюджета</t>
  </si>
  <si>
    <t>Расходы на осуществление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районнов Крайнего Севера и приравненных к ним местностей, за счет средств субвенции из областного бюджета</t>
  </si>
  <si>
    <t>01.07.2010, до окончания действия ЗТО от 14.10.2005 № 191-ОЗ</t>
  </si>
  <si>
    <t>Расходы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за счет средств субвенции из областного бюджета</t>
  </si>
  <si>
    <t>Расходы на осуществление отдельных государственных полномочий на обеспечение одеждой, обувью, мягким инвентарем, оборудованием и единовременным денежным пособием детей -сирот и детей, оставшихся без попечения родителей,  а также лиц из числа детей- 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т.д., за счет средств субвенции из областного бюджета</t>
  </si>
  <si>
    <t>Расходы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 за счет средств субвенции из областого бюджета</t>
  </si>
  <si>
    <t>01.07.2010, до окончания срока действия ЗТО от 10.11.2006 № 261-ОЗ</t>
  </si>
  <si>
    <t>Расходы на осуществление отдельных государственных полномочий по организации и осуществлению деятельности по опеке и попечительчтву в Томской области, за счет средств субвенции из областного бюджета</t>
  </si>
  <si>
    <t>п.1.3.</t>
  </si>
  <si>
    <t>Расходы на осуществление отдельных государственных полномочий по созданию и обеспечению деятельности административных комиссий в Томской области за счет средств субвенций из областного бюджета</t>
  </si>
  <si>
    <t>Расходы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за счет средств субвенции из областного бюджета</t>
  </si>
  <si>
    <t>01.07.2010 - до окончания срока действия ЗТО от 29.12.2007 № 320-ОЗ</t>
  </si>
  <si>
    <t>13.07.2010, не установлен</t>
  </si>
  <si>
    <t>Содержание автомобильных дорог общего пользования</t>
  </si>
  <si>
    <t>срок дейстия</t>
  </si>
  <si>
    <t>п.4</t>
  </si>
  <si>
    <t>01.01.2011- 31.12.2015</t>
  </si>
  <si>
    <t>Решение Думы Колпашевского района от 18.06.2009 № 668 "Об утверждении Положения об организации и осуществлении мероприятий по гражданской обороне в Колпашевском районе"</t>
  </si>
  <si>
    <t>п.18 Положения</t>
  </si>
  <si>
    <t>18.06.2009- не установлен</t>
  </si>
  <si>
    <t>п.3 Положения</t>
  </si>
  <si>
    <t>27.02.2007- не установлен</t>
  </si>
  <si>
    <t>Расходы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t>
  </si>
  <si>
    <t>2.3.1.</t>
  </si>
  <si>
    <t>2.3.2.</t>
  </si>
  <si>
    <t>2.3.3.</t>
  </si>
  <si>
    <t>Расходы на осуществление отдельных государственных полномочий по назначению и выплате единовременного пособия при передаче ребенка на воспитание в семью</t>
  </si>
  <si>
    <t>2.3.4.</t>
  </si>
  <si>
    <t>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учреждениях</t>
  </si>
  <si>
    <t>2.3.5.</t>
  </si>
  <si>
    <t>2.3.8.</t>
  </si>
  <si>
    <t>2.3.11.</t>
  </si>
  <si>
    <t>2.3.12.</t>
  </si>
  <si>
    <t>2.3.13.</t>
  </si>
  <si>
    <t>2.3.14.</t>
  </si>
  <si>
    <t>Выплата гражданам адресных субсидий на оплату жилья и коммунальных услуг</t>
  </si>
  <si>
    <t>2.3.15.</t>
  </si>
  <si>
    <t>2.3.16.</t>
  </si>
  <si>
    <t>Обеспечение предоставления субсидий гражданам на оплату жилого помещения и коммунальных услуг</t>
  </si>
  <si>
    <t>2.3.17.</t>
  </si>
  <si>
    <t>Предоставление субсидий на уплату части процентной ставки по кредитам, привлекаемым гражданами РФ, постоянно проживающими в Томской области, в российских кредитных организациях на газификацию (модернизацию системы отопления) принадлежащего им на праве собственности частного жилищного фонда</t>
  </si>
  <si>
    <t>2.3.18.</t>
  </si>
  <si>
    <t>Расчет и предоставление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t>
  </si>
  <si>
    <t>2.3.19.</t>
  </si>
  <si>
    <t>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</si>
  <si>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2.3.20.</t>
  </si>
  <si>
    <t>Предоставление гражданам субсидий на оплату жилого помещения и коммунальных услуг</t>
  </si>
  <si>
    <t>2.3.21.</t>
  </si>
  <si>
    <t>2.3.22.</t>
  </si>
  <si>
    <t>2.3.25.</t>
  </si>
  <si>
    <t>2.3.26.</t>
  </si>
  <si>
    <t>2.3.27.</t>
  </si>
  <si>
    <t>2.3.28.</t>
  </si>
  <si>
    <t>на осуществление управленческих функций органами местного самоуправления</t>
  </si>
  <si>
    <t>расходы на содержание единой дежурно-диспетчерской службы</t>
  </si>
  <si>
    <t>Гл. 1-2 Положения</t>
  </si>
  <si>
    <t>01.01.2011, не установлен</t>
  </si>
  <si>
    <t>Гл. 2-6 Положения</t>
  </si>
  <si>
    <t>01.08.2006, не установлен</t>
  </si>
  <si>
    <t>Расходы на предоставление субсидии на возмещение недополученных доходов, связвнных с предоставлением льготных услуг по перевозке речным транспортом населения</t>
  </si>
  <si>
    <t>п.1-5</t>
  </si>
  <si>
    <t>п.1.3</t>
  </si>
  <si>
    <t>Федеральный Закон от 12.01.1996 № 7-ФЗ "О некоммерческих организациях"</t>
  </si>
  <si>
    <t>24.01.1996, не установлен</t>
  </si>
  <si>
    <t>Постановление Администрации Томской области от 13 мая 2010 г. N 94а "О Порядке предоставления из областного бюджета субсидий бюджетам муниципальных образований Томской области и их расходования"</t>
  </si>
  <si>
    <t>п.2 п.п3, п.17</t>
  </si>
  <si>
    <t>13.05.2010, не установлен</t>
  </si>
  <si>
    <t>ст.4</t>
  </si>
  <si>
    <t>Федеральный закон от 12.02.1998 N 28-ФЗ "О гражданской обороне"</t>
  </si>
  <si>
    <t>ст.18</t>
  </si>
  <si>
    <t>16.02.1998, не установлен</t>
  </si>
  <si>
    <t>Закон Томской области от 11.11.2005 N 206-ОЗ "О защите населения и территорий Томской области от чрезвычайных ситуаций природного и техногенного характера"</t>
  </si>
  <si>
    <t>ст.10, 11</t>
  </si>
  <si>
    <t>03.12.2005, не установлен</t>
  </si>
  <si>
    <t>Постановление Администрации Томской области от 17.08.2007 N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области"</t>
  </si>
  <si>
    <t>17.08.2007, не установлен</t>
  </si>
  <si>
    <t>Распоряжение Администрации Томской области от 16.11.2010 N 990-ра "Об организации обучения населения в области гражданской обороны, защиты от чрезвычайных ситуаций природного и техногенного характера"</t>
  </si>
  <si>
    <t>16.11.2010, не установлен</t>
  </si>
  <si>
    <t>Постановление Администрации Томской области от 28.01.2011 N 19а "О порядке предоставления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t>
  </si>
  <si>
    <t>10.02.2011, не установлен</t>
  </si>
  <si>
    <t>п.2 п.п.8), п.22</t>
  </si>
  <si>
    <t>ст. 1</t>
  </si>
  <si>
    <t>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t>
  </si>
  <si>
    <t>07.01.2007, не установлен</t>
  </si>
  <si>
    <t>Закон Томской области от 06.04.2009 N 47-ОЗ "О профилактике правонарушений в Томской области"</t>
  </si>
  <si>
    <t xml:space="preserve">Федеральный Закон от 06.10.2003 № 131-ФЗ "Об общих принципах организации местного самоуправления" </t>
  </si>
  <si>
    <t>Гл. 4</t>
  </si>
  <si>
    <t>25.04.2009, не установлен</t>
  </si>
  <si>
    <t>вводится ежегодно ЗТО об областном бюджете на очередной финансовый год</t>
  </si>
  <si>
    <t>Федеральный закон от 22.10.2004 N 125-ФЗ "Об архивном деле в Российской Федерации"</t>
  </si>
  <si>
    <t>ст. 18</t>
  </si>
  <si>
    <t>27.10.2004, не установлен</t>
  </si>
  <si>
    <t>Федеральный закон от 24.06.1999 N 120-ФЗ "Об основах системы профилактики безнадзорности и правонарушений несовершеннолетних"</t>
  </si>
  <si>
    <t>Закон Томской области от 29.12.2005 N 241-ОЗ "О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t>
  </si>
  <si>
    <t xml:space="preserve">Закон Томской области от 10.11.2006 N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t>
  </si>
  <si>
    <t>Федеральный закон от 24.04.2008 N 48-ФЗ "Об опеке и попечительстве"</t>
  </si>
  <si>
    <t>01.09.2008, не установлен</t>
  </si>
  <si>
    <t>Закон Томской области от 15.12.2004 N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</si>
  <si>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ст.1 п.п.1)</t>
  </si>
  <si>
    <t xml:space="preserve">Закон Томской области от 14.10.2005 N 191-ОЗ "О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 </t>
  </si>
  <si>
    <t>Закон Томской области от 29.12.2005 N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</si>
  <si>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Закон Томской области от 15.12.2004 N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</si>
  <si>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Федеральный закон от 25.10.2002 № 125-ФЗ "О жилищных субсидиях гражданам, выезжающим из районов Крайнего Севера и приравненных к ним местностей"</t>
  </si>
  <si>
    <t>01.01.2003, не установлен</t>
  </si>
  <si>
    <t xml:space="preserve">Закон Томской области от 13.04.2006 N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</si>
  <si>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 xml:space="preserve">Закон Томской области от 18.03.2003 N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</si>
  <si>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Федеральный закон от 20.08.2004 N 113-ФЗ "О присяжных заседателях федеральных судов общей юрисдикции в Российской Федерации"</t>
  </si>
  <si>
    <t xml:space="preserve">Закон Томской области от 11.09.2007 N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</si>
  <si>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ст.5</t>
  </si>
  <si>
    <t>вводится в действие ежегодно</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</si>
  <si>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</si>
  <si>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23.12.1996, не установлен</t>
  </si>
  <si>
    <t xml:space="preserve">Закон Томской области от 07.07.2009 N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</si>
  <si>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ст.1 п.п.5)</t>
  </si>
  <si>
    <t>Закон Томской области от 24.11.2009 N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t>
  </si>
  <si>
    <t>Закон Томской области от 08.09.2009 N 173-ОЗ "О наделении органов местного самоуправления отдельными государственными полномочиями по воспитанию и обучению детей-инвалидов в муниципальных дошкольных образовательных учреждениях"</t>
  </si>
  <si>
    <t>ст. 1-6</t>
  </si>
  <si>
    <t>п.2</t>
  </si>
  <si>
    <t>Постановление Правительства РФ от 17.12.2010 N 1050 "О федеральной целевой программе "Жилище" на 2011 - 2015 годы"</t>
  </si>
  <si>
    <t>01.01.2010 -31.12.2015</t>
  </si>
  <si>
    <t>25.06.2002, не установлен</t>
  </si>
  <si>
    <t>Постановление Правительства РФ от 30.12.2003 N 794 "О единой государственной системе предупреждения и ликвидации чрезвычайных ситуаций"</t>
  </si>
  <si>
    <t>Федеральный закон от 29 декабря 2006 г. N 264-ФЗ
"О развитии сельского хозяйства"</t>
  </si>
  <si>
    <t>Кодекс Российской Федерации об административных правонарушениях
от 30 декабря 2001 г. N 195-ФЗ</t>
  </si>
  <si>
    <t>ст.22.1</t>
  </si>
  <si>
    <t>01.07.2002, не установлен</t>
  </si>
  <si>
    <t>Федеральный закон от 24 ноября 1995 г. N 181-ФЗ
"О социальной защите инвалидов в Российской Федерации"</t>
  </si>
  <si>
    <t>01.01.1996, не установлен</t>
  </si>
  <si>
    <t>Постановление Правительства РФ от 3.12.2002 г. N 858 "О федеральной целевой программе "Социальное развитие села до 2013 года"</t>
  </si>
  <si>
    <t>03.12.2002, не установлен</t>
  </si>
  <si>
    <t>ст.1</t>
  </si>
  <si>
    <t>расходы на содержание МКУ "Архив"</t>
  </si>
  <si>
    <t>Дотации на поддержку мер по обеспечению сбалансированности бюджетов поселений</t>
  </si>
  <si>
    <t>Закон Томской области от 07.09.2009 N 169-ОЗ "О взаимодействии органов государственной власти Томской области с Ассоциацией "Совет муниципальных образований Томской области"</t>
  </si>
  <si>
    <t>ст. 6,7</t>
  </si>
  <si>
    <t>26.09.2009, не установлен</t>
  </si>
  <si>
    <t>Постановление Администрации Колпашевского района от 29.11.2010 № 1453 "Об утверждении долгосрочной районной целевой  программы «Энергосбережение и повышение энергетической эффективности на территории Колпашевского района Томской области на период с 2010 по 2012 годы и на перспективу до 2020 года» (в редакции от 19.09.2011 № 983)</t>
  </si>
  <si>
    <t>29.11.2010- 31.12.2020</t>
  </si>
  <si>
    <t>Расходы на частичную оплату стоимости питания отдельных категорий обучающихся в муниципальных учреждениях Томской области, за счет средств иных межбюджетных трансфертов из областного бюджета</t>
  </si>
  <si>
    <t>Средства субсидии из областного бюджета на реализацию подпрограммы "Школьное окно"</t>
  </si>
  <si>
    <t>Решение Думы Колпашевского района от 29.08.2011 № 94 "О порядке использования средств субсидии из областного бюджета на реализацию подпрограммы "Школьное окно" долгосрочной целевой программы "Энергосбережение и повышение энергитической эффективности на территории Томской области на 2011- 2012 годы и на перспективу до 2020 года"</t>
  </si>
  <si>
    <t>29.08.2011- не установлен</t>
  </si>
  <si>
    <t>Постановление Администрации Томской области от 13.05.2010 г. N 94а "О Порядке предоставления из областного бюджета субсидий бюджетам муниципальных образований Томской области и их расходования"</t>
  </si>
  <si>
    <t>ст. 3</t>
  </si>
  <si>
    <t>Расходы на реализацию подпрограммы "Обеспечение жильем молодых семей" (ФЦП "Жилище" на 2011-2015гг.) (федеральный бюджет)</t>
  </si>
  <si>
    <t>Постановление Администрации Томской области от 26.04.2011 N 118а "О реализации на территории Томской области подпрограммы "Обеспечение жильем молодых семей" федеральной целевой программы "Жилище" на 2011-2015 годы и долгосрочной целевой программы "Обеспечение жильем молодых семей в Томской области на 2011-2015 годы"</t>
  </si>
  <si>
    <t>п.1 п.п.6)</t>
  </si>
  <si>
    <t>26.04.2011, 31.12.2015</t>
  </si>
  <si>
    <t>Закон Томской области от 17.08.2010 № 162а "Об утверждении долгосрочной целевой программы "Энергосбережение и повышение энергетической эффективности на территории Томской области на 2010 - 2012 годы и на перспективу до 2020 года"</t>
  </si>
  <si>
    <t>п.3</t>
  </si>
  <si>
    <t>Решение Думы Колпашевского района от 23.11.2009 № 734 "Об использовании средств местного бюджета на финансирование расходов, связанных с осуществлением перевозок водным транспортом обучающихся муниципальных общеобразовательных учреждений МО "Колпашевский район" (в редакции от 29.08.2011 № 90)</t>
  </si>
  <si>
    <t>01.09.2010- 31.12.2020</t>
  </si>
  <si>
    <t>Расходы на переподготовку кадров и повышение квалификации</t>
  </si>
  <si>
    <t>01.01.2012, не установлен</t>
  </si>
  <si>
    <t>1102</t>
  </si>
  <si>
    <t>Постановление Администрации Колпашевского района от 30.06.2010 № 860 "Об установлении расходного обязательства муниципального образования "Колпашевский район" по осуществлению отдельных государственных полномочий по созданию и обеспечению деятельности комиссий по делам несовершенннолетних и защите их прав"</t>
  </si>
  <si>
    <t>01.07.2010, до окончания срока действия ЗТО от 29.12.2005 № 241-ОЗ</t>
  </si>
  <si>
    <t xml:space="preserve">Постановление Администрации Колпашевского района от 29.06.2010 № 845 "Об установлении расходных обязательств по осуществлению отдельных государственных полномочий по расчету и предоставлению дотаций поселениям, входящим в состав МО "Колпашевский район" </t>
  </si>
  <si>
    <t xml:space="preserve">01.07.2010-до окончания срока действия ЗТО от 15.12.2004 № 248-ОЗ </t>
  </si>
  <si>
    <t>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</si>
  <si>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 xml:space="preserve">Постановление Администрации Колпашевского района от 30.06.2010 № 862 "Об установлении расходных обязательств по осуществлению отдельных государственных полномочий по составлению (изменению и дополнению) списков кандидатов в присяжные заседатели федеральных судов общей юрисдикции в РФ"         </t>
  </si>
  <si>
    <t xml:space="preserve">Постановление Администрации Колпашевского района от 29.06.2010 № 846 "Об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</si>
  <si>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01.07.2010-До окончания срока действия ЗТО от 18.03.2003 № 36-ОЗ</t>
  </si>
  <si>
    <t>01.07.2010, до окончания срока действия ЗТО от 15.12.2004 № 246-ОЗ</t>
  </si>
  <si>
    <t>Постановление Администрации Колпашевского района от 30.06.2010 № 866 "Об установлении расходного обязательства МО "Колпашевский район" по осуществлению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в Томской области"</t>
  </si>
  <si>
    <t>Постановление Администрации Колпашевского района от 30.06.2010 № 865 "Об установлении расходного обязательства МО "Колпашевский район" по осуществлению отдельных государственных полномочий по созданию и обеспечению деятельности административных комиссий"</t>
  </si>
  <si>
    <t>Устав Колпашевского района</t>
  </si>
  <si>
    <t xml:space="preserve">01.01.2012, не установлен </t>
  </si>
  <si>
    <t>31.05.2006, не установлен</t>
  </si>
  <si>
    <t xml:space="preserve">Закон Томской области от 28.12.2010 N 336-ОЗ "О предоставлении межбюджетных трансфертов" </t>
  </si>
  <si>
    <t>абз 7 п.1 ст.1</t>
  </si>
  <si>
    <t>Организация обучения основам энергосбережения руководителей и специалистов МУ в рамках ДЦП "Энергосбережение и повышение энергетической эффективности на территории Томской области"</t>
  </si>
  <si>
    <t>Расходы на содержани е счетной палаты Колпашевского района</t>
  </si>
  <si>
    <t>п.1,2,5</t>
  </si>
  <si>
    <t>23.04.2012, не установлен</t>
  </si>
  <si>
    <t>16.12.2011, не установлен</t>
  </si>
  <si>
    <t>1101</t>
  </si>
  <si>
    <t>Постановление Администрации Томской области от 6 марта 2012 г. N 84а "О финансовом обеспечении выплаты стипендии Губернатора Томской области молодым учителям областных государственных и муниципальных образовательных учреждений Томской области"</t>
  </si>
  <si>
    <t>п. 1,3</t>
  </si>
  <si>
    <t>2.1.81.</t>
  </si>
  <si>
    <t>Стипендии Губернатора Томской области лучшим учителям областных государственных и муниципальных образовательных учреждений ТО</t>
  </si>
  <si>
    <t>Мероприятия по созданию условий для обеспечения поселений, входящих в состав Колпашевского района услугами по организации досуга и услугами организаций культуры</t>
  </si>
  <si>
    <t>Субвенция на предоставление субсидии гражданам, ведущим личное подсобное хозяйство, на возмещение затрат по приобретению сельскохозяйственной техники и оборудования</t>
  </si>
  <si>
    <t>Решение Думы Колпашевского района от 16.12.2011 № 185 "О порядке расходования средств субсидии             из областного бюджета Томской области на установку приборов учета потребления теплоэнергетических ресурсов в муниципальных учреждениях Томской области"</t>
  </si>
  <si>
    <t>Гл.3, ст.15, часть 1, п.19.1</t>
  </si>
  <si>
    <t>_____________________________</t>
  </si>
  <si>
    <t>(подпись)</t>
  </si>
  <si>
    <t>(наименование должности руководителя)</t>
  </si>
  <si>
    <t>2.1.82.</t>
  </si>
  <si>
    <t>Стипендия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t>
  </si>
  <si>
    <t>Субсидия на софинансирование расходов на создание, развитие и обеспечение деятельности муниципальных бизнес-инкубаторов</t>
  </si>
  <si>
    <t>Постановление Губернатора Томской области от 06.06.2012 N 72 "Об учреждении стипендии Губернатора Томской области лучшим учителям областных государственных и муниципальных образовательных учреждений
Томской области"</t>
  </si>
  <si>
    <t>01.04.2012, не установлен</t>
  </si>
  <si>
    <t>Постановление Губернатора Томской области от 16.03.2012 N 28 "Об учреждении ежемесячной стипендии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t>
  </si>
  <si>
    <t>10.09.2012, не установлен</t>
  </si>
  <si>
    <t xml:space="preserve">Решение Думы Колпашевского района от 10.12.05 № 34 "Об утверждении Положения о порядке предоставления и финансирования дошкольного образования на территории Колпашевского района" (в редакции от 29.03.06 № 120, от 29.06.06 № 170, от 13.10.06 № 209, от 28.08.2009 № 697, от 29.09.2010 № 918, от 18.03.2011 № 22, от 29.08.2011 № 93, от 25.11.2011 № 139, от 10.09.2012 № 117) </t>
  </si>
  <si>
    <t>Федеральный Закон от 02.03.2007 № 25-ФЗ "О муниципальной службе в РФ"</t>
  </si>
  <si>
    <t>ст. 34</t>
  </si>
  <si>
    <t>01.06.2007, не установлен</t>
  </si>
  <si>
    <t>ст.17, п.1, п.п. 3</t>
  </si>
  <si>
    <t>06.10.2003, не установлен</t>
  </si>
  <si>
    <t>06.10.2003, не утановлен</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</si>
  <si>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</si>
  <si>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</si>
  <si>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</si>
  <si>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2.1.39.</t>
  </si>
  <si>
    <t>осуществление муниципального лесного контроля</t>
  </si>
  <si>
    <t>2.1.40.</t>
  </si>
  <si>
    <t>2.1.41.</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</si>
  <si>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</si>
  <si>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</si>
  <si>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2.1.43.</t>
  </si>
  <si>
    <t>осуществление мер по противодействию коррупции в границах муниципального района</t>
  </si>
  <si>
    <t>2.1.80.</t>
  </si>
  <si>
    <t>организация теплоснабжения, предусмотренного Федеральным законом "О теплоснабжении"</t>
  </si>
  <si>
    <t>ст.34, п.9</t>
  </si>
  <si>
    <t>ст. 325, 326</t>
  </si>
  <si>
    <t>ст.57, п.1, п.2</t>
  </si>
  <si>
    <t>ст. 22, п.1</t>
  </si>
  <si>
    <t>Федеральный закон от 26.11.1996 № 138-ФЗ "Об обеспечении конституционных прав граждан Российской Федерации избирать и быть избранными в органы местного самоуправления"</t>
  </si>
  <si>
    <t>ст.4, п.4</t>
  </si>
  <si>
    <t>02.12.1996, не установлен</t>
  </si>
  <si>
    <t>Закон Томской области от 14.02.2005 № 29-ОЗ "О муниципальных выборах в Томской области"</t>
  </si>
  <si>
    <t>ст. 46, п.1</t>
  </si>
  <si>
    <t>26.02.2005, не установлен</t>
  </si>
  <si>
    <t>с. 17, п.1, п.п. 5</t>
  </si>
  <si>
    <t>Закон Томской области от 10.04.2003 № 50-ОЗ "Об избирательных комиссиях, комиссиях референдума в Томской области"</t>
  </si>
  <si>
    <t>ст.15, п.1</t>
  </si>
  <si>
    <t>06.05.2003, не установлен</t>
  </si>
  <si>
    <t>Федеральный закон от 10.01.2003 № 20-ФЗ "О Государственной автоматизированной системе Российской Федерации "Выборы"</t>
  </si>
  <si>
    <t>ст.25, п.1, п.2</t>
  </si>
  <si>
    <t>24.01.2003, не установлен</t>
  </si>
  <si>
    <t>ст. 17, п.1, п.п.7</t>
  </si>
  <si>
    <t>Гл.3, ст.15, п.1, п.п.1</t>
  </si>
  <si>
    <t>ст. 15, п.1, п.п. 3</t>
  </si>
  <si>
    <t>Федеральный закон от 21.12.2001 № 178-ФЗ "О приватизации государственного и муниципального имущества"</t>
  </si>
  <si>
    <t>ст. 6, п.2</t>
  </si>
  <si>
    <t>26.04.2002, не установлен</t>
  </si>
  <si>
    <t>Федеральный закон 14.11.2002 № 161-ФЗ "О государственных и муниципальных унитарных предприятиях"</t>
  </si>
  <si>
    <t>ст. 2, п. 1, абз.3</t>
  </si>
  <si>
    <t>02.12.2002, не установлен</t>
  </si>
  <si>
    <t>ст. 15, п.1, п.п. 4</t>
  </si>
  <si>
    <t>Гл.3, ст.15, п.1, п.п.6</t>
  </si>
  <si>
    <t>Федеральный Закон от 21.12.1994 № 68-ФЗ "О защите населения и территорий от чрезвычайных ситуаций природного и техногенного характера"</t>
  </si>
  <si>
    <t>ст. 24</t>
  </si>
  <si>
    <t>24.12.1994, не установлен</t>
  </si>
  <si>
    <t>п.8, п.9, п.20, п.30</t>
  </si>
  <si>
    <t>20.01.2004, не установлен</t>
  </si>
  <si>
    <t>п. 32</t>
  </si>
  <si>
    <t>Гл.3, ст.15, п.1, п.п. 14</t>
  </si>
  <si>
    <t>Гл.3, ст.15, п. 1, п.п. 16</t>
  </si>
  <si>
    <t>Гл.3, ст.15, п. 1, п.п. 19.2</t>
  </si>
  <si>
    <t>Закон Томской области от 13.06.2007 № 112-ОЗ "О реализации государственной политики в сфере культуры и искусства 
на территории Томской области"</t>
  </si>
  <si>
    <t>ст. 10</t>
  </si>
  <si>
    <t>08.07.2007, не установлен</t>
  </si>
  <si>
    <t>Гл.3, ст.15, п. 1, п.п. 20</t>
  </si>
  <si>
    <t>Гл.3, ст.15, п. 1, п.п. 21</t>
  </si>
  <si>
    <t>Гл.3, ст.15, п.1, п.п. 25</t>
  </si>
  <si>
    <t>Гл.3, ст.17, п. 1, п.п. 8.1.</t>
  </si>
  <si>
    <t>Гл.3, ст.17, п. 1, п.п. 8.2</t>
  </si>
  <si>
    <t>28.06.1999, не установлен</t>
  </si>
  <si>
    <t>ст. 4, п. 2; ст. 4, п. 5</t>
  </si>
  <si>
    <t>ст. 60, п. 3</t>
  </si>
  <si>
    <t>ст. 7,п. 1, 2</t>
  </si>
  <si>
    <t>ст. 5, п. 14</t>
  </si>
  <si>
    <t>23.08.2004, не установлен</t>
  </si>
  <si>
    <t xml:space="preserve">Закон Томской области от 29.12.2007 N 320-ОЗ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</si>
  <si>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23.12.1998, не установлен</t>
  </si>
  <si>
    <t>ст. 7 п.1</t>
  </si>
  <si>
    <t>0501</t>
  </si>
  <si>
    <t>п. 1,2</t>
  </si>
  <si>
    <t>п. 2, п.п. 5</t>
  </si>
  <si>
    <t>Иные межбюджетные трансферты на осуществление полномочий по первичному воинскому учету на территориях, где отсутствуют военные коммиссариаты</t>
  </si>
  <si>
    <t>0203</t>
  </si>
  <si>
    <t>Федеральный закон от 28.03.1998 N 53-ФЗ "О воинской обязанности и военной службе"</t>
  </si>
  <si>
    <t>ст. 8, п. 2</t>
  </si>
  <si>
    <t>30.03.1998, не установлен</t>
  </si>
  <si>
    <t xml:space="preserve">Закон Томской области от 29.12.2007 № 308-ОЗ "Об утверждении Методики распределения субвенций, предоставляемых бюджетам поселений Томской области на осуществление полномочий по первичному воинскому учету на территориях, где отсутствуют военные комиссариаты" </t>
  </si>
  <si>
    <t>п. 2, п.п. 2</t>
  </si>
  <si>
    <t xml:space="preserve">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
</t>
  </si>
  <si>
    <t>п. 2, п.п. 3</t>
  </si>
  <si>
    <t>1403</t>
  </si>
  <si>
    <t>25.11.2011, не установлен</t>
  </si>
  <si>
    <t>Решение Думы Колпашевского района от 25.11.2011 № 150 "О порядке расходования бюджетных ассигнований, выделенных бюджету муниципального образования «Колпашевский район» из бюджета Томской области на исполнение судебных решений"</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</si>
  <si>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</si>
  <si>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Постановление Администрации Томской области от 27.02.2008 N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</si>
  <si>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п. 5 Порядка</t>
  </si>
  <si>
    <t>27.02.2008, не установлен</t>
  </si>
  <si>
    <t>22.01.2008, не установлен</t>
  </si>
  <si>
    <t>Постановление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t>
  </si>
  <si>
    <t>Постановление Администрации Томской области от 22.01.2008 N 4а "Об утверждении Порядка использования бюджетных ассигнований резервного фонда Администрации Томской области по ликвидации последствий стихийных бедствий и других чрезвычайных ситуаций"</t>
  </si>
  <si>
    <t>п. 5</t>
  </si>
  <si>
    <t xml:space="preserve">Расходы на реализацию районной целевой программы  "Поддержка и развитие малого и среднего предпринимательства  в МО "Колпашевский район"на 2013-2018 годы" </t>
  </si>
  <si>
    <t>Обеспечение участия спортивных сборных команд муниципальных районов и  городских округов Томской  области в официальных региональных спортивных, физкультурных мероприятиях, проводимых на территории г.Томска, за исключением спортивных сборных команд муниципального образования "Город Томск", муниципального образования "Городской округ- закрытое административно-территориальное образование Северск Томской области", муниципального образования "Томский район"</t>
  </si>
  <si>
    <t>Расходы на реализацию ДЦП "Обеспечение жильем молодых семей в ТО на 2011-2015гг." (областной бюджет)</t>
  </si>
  <si>
    <t>2.3.6</t>
  </si>
  <si>
    <t>2.3.32.</t>
  </si>
  <si>
    <t>Расходы на осуществление государственных полномочий на проведение ремонта жилых помещений, собственниками которых являются дети-сироты и дети, оставшиеся безпопечения родителей</t>
  </si>
  <si>
    <t>Расходы на реализацию программы энергосбережения и повышения энергетической эффективности на период до 2020г.</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</si>
  <si>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</si>
  <si>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</si>
  <si>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</si>
  <si>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</si>
  <si>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</si>
  <si>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</si>
  <si>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контроля на территории особой экономической зоны</t>
  </si>
  <si>
    <t>2.1.44.</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</si>
  <si>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</si>
  <si>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2.1.45.</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</si>
  <si>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</si>
  <si>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2.1.83.</t>
  </si>
  <si>
    <t>установление официальных символов муниципального образования</t>
  </si>
  <si>
    <t>2.1.84.</t>
  </si>
  <si>
    <t>установление тарифов на услуги, предоставляемые муниципальными предприятиями и учреждениями, и работы,выполняемые муниципальными предприятиями и учреждениями, если иное не предусмотрено федеральными законами</t>
  </si>
  <si>
    <t>2.1.85.</t>
  </si>
  <si>
    <t>полномочия в сфере водоснабжения и водоотведения, предусмотренными Федеральным законом "О водоснабжении и водоотведении"</t>
  </si>
  <si>
    <t>2.1.86.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</si>
  <si>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</si>
  <si>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2.1.87.</t>
  </si>
  <si>
    <t>осуществление международных и внешнеэкономических связей в соответствии с федеральными законами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</si>
  <si>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</si>
  <si>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</si>
  <si>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</si>
  <si>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ИТОГО расходные обязательства муниципального района</t>
  </si>
  <si>
    <t>Постановление Администрации Томской области от 26.04.2012 N 163а "Об утверждении Порядка предоставления иных межбюджетных трансфертов на исполнение судебных актов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t>
  </si>
  <si>
    <t>ст. 2, п.п.2; ст. 11, п.п. 1;  ст. 25, п.п. 1, п.п. 3</t>
  </si>
  <si>
    <t>Ст. 1-3</t>
  </si>
  <si>
    <t>Постановление Администрации Колпашевского района  от 30.06.2010 № 855 "Об установлении расходных обязательств по осуществлению отдельных государственных полномочий по государственной поддержке с/х производства"</t>
  </si>
  <si>
    <t>гр.16</t>
  </si>
  <si>
    <t>Субсидия на разработку проектно- сметной документации на реконструкцию (проведение капитального ремонта) гидротехнических сооружений, находящихся в муниципальной собственности</t>
  </si>
  <si>
    <t>Расходы на предоставление субсидии на возмещение недополученных доходов, связвнных с предоставлением льготных услуг по перевозке населения по автобусным маршрутам Колпашевского района</t>
  </si>
  <si>
    <t>в целом</t>
  </si>
  <si>
    <t>Расходы на выплату стипендии Губернатора Томской области молодым учителям муниципальных образовательных учреждений Томской области</t>
  </si>
  <si>
    <t>Постановление Губернатора Томской области от 10 февраля 2012 г. N 13 "Об учреждении ежемесячной стипендии Губернатора Томской области молодым учителям областных государственных и муниципальных образовательных учреждений Томской области"</t>
  </si>
  <si>
    <t>п. 1,3,5</t>
  </si>
  <si>
    <t>01.01.2013, не установлен</t>
  </si>
  <si>
    <t>Расходы на реализацию долгосрочной целевой программы "Профилактика правонарушений среди несовершеннолетних на территории муниципального образования "Колпашевский район" на 2013-2015</t>
  </si>
  <si>
    <t>01.01.2013-31.12.2015</t>
  </si>
  <si>
    <t>01.01.2013-31.12.2018</t>
  </si>
  <si>
    <t>Субвенция на выплату единовременного пособия при всех формах устройства детей, лишенных родительского попечения, в семью (фед. Бюджет)</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</si>
  <si>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ВОв 1941-1945 годов; труженников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1941-1945 годов, не вступивших в повторный брак</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</si>
  <si>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</si>
  <si>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Межбюджетные трансферты на исполнение судебных актов по обеспечению жилыми помещениями детей-сирот и детей, оставшихся без попечения родителей, а так же лиц из их числа</t>
  </si>
  <si>
    <t>Постановление Администрации Колпашевсмкого района от 14.09.2012 № 914 "О порядке расходования средств межбюджетных трансфертов на выплату ежемесячной стипендии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 перечисленных в бюджет муниципального образования "Колпашевский район" в соответствии с постановлением Администрации ТО от 20.08.2012 № 317а" (в редакции от 29.03.2013 № 300)</t>
  </si>
  <si>
    <t>Постановление Администрации Колпашевского района от 24.09.2012 № 942 "О порядке расходования средств межбюджетных трансфертов на выплату стипендии Губернатора Томской области лучшим учителям муниципальных образовательных учреждений Томской области, перечисленных в бюджет муниципального образования «Колпашевский район» в соответствии с постановлением Администрации Томской области от 20.08. 2012 № 316а" (в редакции от 20.03.2013 № 262)</t>
  </si>
  <si>
    <t>20.03.2013, не установлен</t>
  </si>
  <si>
    <t>Постановление Администрации Томской области от 28.12.2012 N 544а "О порядке предоставления иных межбюджетных трансфертов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</si>
  <si>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28.08.2009, не установлен</t>
  </si>
  <si>
    <t>16.07.2012, не установлен</t>
  </si>
  <si>
    <t>01.01.2013- 31.12.2018</t>
  </si>
  <si>
    <t>0804</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</si>
  <si>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расширения рынка сельскохозяйственной продукции, сырья продовольствия"</t>
  </si>
  <si>
    <t>Постановление Администрации Томской области от 17.08.2011 N 247а "Об утверждении долгосрочной целевой программы "Социальное развитие села Томской области до 2015 года"</t>
  </si>
  <si>
    <t>26.09.2011- 31.12.2015</t>
  </si>
  <si>
    <t>ст.8</t>
  </si>
  <si>
    <t>Субсидия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учреждений</t>
  </si>
  <si>
    <t>Субсидия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дошкольных образовательных учреждений, занимающих должности врачей, а также среднего медецинского персонала</t>
  </si>
  <si>
    <t>Субсидия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учреждений дополнительного образования</t>
  </si>
  <si>
    <t>пп. 50 п.2</t>
  </si>
  <si>
    <t>пп. 51 п.2</t>
  </si>
  <si>
    <t>пп. 52 п.2</t>
  </si>
  <si>
    <t>Субвенция на осуществление отдельных государственных полномочий по регулированию численности безнадзорных животных</t>
  </si>
  <si>
    <t>01.01.2013- 31.12.2015</t>
  </si>
  <si>
    <t>п.п. 53 п. 2</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</si>
  <si>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численности безнадзорных животных на территории муниципального образования "Колпашевский район"</t>
  </si>
  <si>
    <t>01.06.2013, до окончания действия ЗТО от 11.04.2013 № 51-ОЗ</t>
  </si>
  <si>
    <t xml:space="preserve">Закон Томской области от 11.04.2013 N 51-ОЗ "О наделении органов местного самоуправления отдельными государственными полномочиями по регулированию численности безнадзорных животных" </t>
  </si>
  <si>
    <t>01.06.2013, вводится в действие ежегодно ЗТО о бюджете ТО</t>
  </si>
  <si>
    <t>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t>
  </si>
  <si>
    <t>Субвенция на возмещение части процентной ставки по долгосрочным, среднесрочным и краткосрочным кредитам, взятым малыми формами хозяйствования (из федерального бюджета)</t>
  </si>
  <si>
    <t>Субвенция на предоставлени е субсидий на возмещение части процентной ставки по долгосрочным, среднесрочным и краткосрочным кредитам, взятым малыми формами хозяйствования</t>
  </si>
  <si>
    <t>предоставление субсидий на возмещение гражданам, ведущим личное подсобное хозяйство, части затрат по содержанию поголовья коров</t>
  </si>
  <si>
    <t>предоставление субсидий на возмещение гражданам, ведущим личное подсобное хозяйство, части затрат по искусственному осеменению коров</t>
  </si>
  <si>
    <t>0701 0702</t>
  </si>
  <si>
    <t>Постановление Администрации Томской области от 25.11.2010 N 232а "Об утверждении долгосрочной целевой программы "Развитие малого и среднего предпринимательства в Томской области на период 2011-2014 годов"</t>
  </si>
  <si>
    <t>Субсидия на 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муниципальных учреждений культуры и муниципальных учреждений в сфере архивного дела"</t>
  </si>
  <si>
    <t>ИМБТ на реализацию долгосрочной целевой программы "Развитие газоснабжения и газификации Томской области на 2013-2015 годы" (Газоснабжение жилых домов в г.Колпашево Колпашевского района Томской области. VI очередь)</t>
  </si>
  <si>
    <t>Субсидия, ДЦП "Повышение уровня пенсионного обеспечения работников бюджетной сферы, государственных и муниципальных служащих ТО на период 2013-2023 годов</t>
  </si>
  <si>
    <t>Субсидия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муниципальных учреждений культуры и муниципальных учреждений в сфере архивного дела"</t>
  </si>
  <si>
    <t>16.08.2013- 31.12.2013</t>
  </si>
  <si>
    <t>п. 2, п.п. 53</t>
  </si>
  <si>
    <t>01.09.2013, не установлен</t>
  </si>
  <si>
    <t>Субсидия на софинансирование реализации проектов, отобранных по итогам проведения конкурса проектов в рамках реализации долгосрочной целевой программы "Развитие культуры Томской области на 2013-2017 годы"</t>
  </si>
  <si>
    <t>Постановление Администрации Томской области от 19.10.2012 N 406а "Об утверждении долгосрочной целевой программы "Повышение уровня пенсионного обеспечения работников бюджетной сферы, государственных и муниципальных служащих Томской области на период 2013-2023 годов"</t>
  </si>
  <si>
    <t>10.11.2013- 31.12.2023</t>
  </si>
  <si>
    <t>01.01.2013- 31.12.2017</t>
  </si>
  <si>
    <t>ИМБТ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t>
  </si>
  <si>
    <t>Постановление Администрации Томской области от 21.03.2012 N 105а "Об утверждении государственной программы "Чистая вода Томской области" на 2012-2017 годы"</t>
  </si>
  <si>
    <t>Постановление Администрации Колпашевского района от 30.06.2010г.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 от 05.11.2013 № 1170)</t>
  </si>
  <si>
    <t>Гл. 6-9</t>
  </si>
  <si>
    <t xml:space="preserve">Закон Томской области от 09.10.2007 N 223-ОЗ "О муниципальных должностях в Томской области" </t>
  </si>
  <si>
    <t>Положение</t>
  </si>
  <si>
    <t>01.01.2009, не установлен</t>
  </si>
  <si>
    <t xml:space="preserve">Решение Думы Колпашевского района от 27.03.2013 № 26 "Об утверждении перечня муниципальных должностей и должностей муниципальной службы, квалификационных требований для замещения должностей муниципальной службы в органах местного самоуправления муниципального образования «Колпашевский район» и в органах Администрации Колпашевского района"
</t>
  </si>
  <si>
    <t>Перечень 2</t>
  </si>
  <si>
    <t>01.06.2013, не установлен</t>
  </si>
  <si>
    <t xml:space="preserve">Закон Томской области от 15.03.2013 N 36-ОЗ "О классных чинах муниципальных служащих в Томской области" </t>
  </si>
  <si>
    <t>п. 10, ст. 2</t>
  </si>
  <si>
    <t>Решение Думы Колпашевского района от 16.07.2013 № 64 "Об установлении расчётной единицы"</t>
  </si>
  <si>
    <t>Постановление Администрации Колпашевского района от 19.12.2008 № 1106 "Об утверждении  Положения  «О порядке установления окладов, об условиях и порядке назначения премий, доплат, надбавок и иных компенсационных и стимулирующих выплат, порядке предоставления ежегодных основных оплачиваемых отпусков, ежегодных дополнительных оплачиваемых отпусков работникам органов местного самоуправления Колпашевского района и работникам органов Администрации Колпашевского района, а также о квалификационных требованиях, устанавливаемых для служащих и рабочих органов местного самоуправления Колпашевского района, органов Администрации Колпашевского района"</t>
  </si>
  <si>
    <t>п. 2 Гл.1, п. 3-9 Гл.2, п. 10-15 Гл.3 Раз.2</t>
  </si>
  <si>
    <t>Закон Томской области от 06.05.2009 N 68-ОЗ "О гарантиях деятельности депутатов представительных органов муниципальных образований, выборных должностных лиц местного самоуправления, лиц, замещающих муниципальные должности, в Томской области"</t>
  </si>
  <si>
    <t>ст. 7</t>
  </si>
  <si>
    <t>Постановление Правительства РФ от 13.10.2008 N 749 "Об особенностях направления работников в служебные командировки"</t>
  </si>
  <si>
    <t>п. 11 Положения</t>
  </si>
  <si>
    <t>17.10.2008, не установлен</t>
  </si>
  <si>
    <t xml:space="preserve">Закон Томской области от 12.08.2013 N 149-ОЗ "Об образовании в Томской области" </t>
  </si>
  <si>
    <t>Гл. 4,5</t>
  </si>
  <si>
    <t>Федеральный закон от 29.12.2012 N 273-ФЗ "Об образовании в Российской Федерации"</t>
  </si>
  <si>
    <t>ст.9</t>
  </si>
  <si>
    <t>п.п.45 п.2</t>
  </si>
  <si>
    <t>Субсидия на проектирование и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круглодичной связи с сетью автомобильных дорог общего пользования</t>
  </si>
  <si>
    <t>25.11.2013- 31.12.2015</t>
  </si>
  <si>
    <t>25.11.2013, не установлен</t>
  </si>
  <si>
    <t>Постановление Администрации Колпашевского района от 16.08.2013 № 830 "О порядке расходования средств субсидий на реализацию мероприятий подпрограммы «Школьное окно» долгосрочной целевой программы «Энергосбережение и повышение энергетической эффективности  на территории Томской области на 2010-2012 годы  и на перспективу до 2020 года» (в редакции от 19.11.2013 № 1211)</t>
  </si>
  <si>
    <t>Постановление Администрации Колпашевского района  от 26.06.2010 № 829 "Об установлении расходных обязательств по осуществлению отдельных государственных полномочий по выплате надбавок к тарифной ставке (должностному окладу) педагогическим работникам и руководителм МОУ" (в редакции от 28.11.2013 № 1232)</t>
  </si>
  <si>
    <t>Организация системы выявления, сопровождения одаренных детей</t>
  </si>
  <si>
    <t>01.01.2014 - 31.12.2016</t>
  </si>
  <si>
    <t>Субвенция на предоставление бесплатной методической, психолого-педагогической, диагностической и консультативной помощи в косультационных центрах, созданных в дошкольных образовательных организациях и общеобразовательных организациях, родителям (законным представителям) несовершеннолетних обучающихся, обеспечивающим получение дошкольного образования в форме семейного образования</t>
  </si>
  <si>
    <t>Субвенция на обеспечение обучающихся с ограниченными возможностями здоровья, проживающих в муниципальных образовательных организациях, питанием, одеждой, мягким и жестким инвентарем и на обеспечение обучающихся с ограниченными возможностями здоровья, не проживающих в муниципальных организациях, бесплатным двухразовым питанием</t>
  </si>
  <si>
    <t>Субвенция на осуществление переданных полномочий по регистрации коллективных договоров</t>
  </si>
  <si>
    <t>0401</t>
  </si>
  <si>
    <t>Стимулирующие выплаты в муниципальных организациях дополнительного образования</t>
  </si>
  <si>
    <t>Расходы на вознаграждение гражданам, награжденным Почетной грамотой Думы Колпашевского района</t>
  </si>
  <si>
    <t>ИМБТ на приобретение иллюминационного оборудования</t>
  </si>
  <si>
    <t>Решение Думы Колпашевского района от 25.11.2013 № 99 "О предоставлении иных межбюджетных трансфертов бюджету муниципального образования «Новогоренское сельское поселение»  на ремонт кровли муниципального казенного учреждения  «Новогоренский сельский культурно-досуговый центр»</t>
  </si>
  <si>
    <t>01.01.2014- 20.12.2014</t>
  </si>
  <si>
    <t>ИМБТ на проведение выборов Главы поселения</t>
  </si>
  <si>
    <t>Решение Думы Колпашевского района от 25.11.2013 № 103 "О предоставлении иных межбюджетных трансфертов бюджету муниципального образования «Чажемтовское сельское поселение» на проведение выборов Главы муниципального образования «Чажемтовское сельское поселение»</t>
  </si>
  <si>
    <t>01.01.2014- 01.07.2014</t>
  </si>
  <si>
    <t>Закон Томской области от 28.12.2010 N 336-ОЗ "О предоставлении межбюджетных трансфертов"</t>
  </si>
  <si>
    <t>абз.5, п.1, ст.1</t>
  </si>
  <si>
    <t>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t>
  </si>
  <si>
    <t>абз. 36, п.1, ст.1</t>
  </si>
  <si>
    <t>пп. 66 п.2</t>
  </si>
  <si>
    <t>Постановление Администрации Колпашевского района от 30.12.2013 № 1405 "Об установлении расходных обязательств по осуществлению отдельных государственных полномочий по регистрации коллективных договоров"</t>
  </si>
  <si>
    <t>01.01.2014, до окончания срока действия ЗТО от 09.12.2013 № 216-ОЗ</t>
  </si>
  <si>
    <t>Закон Томской области от 09.12.2013 N 216-ОЗ "О наделении органов местного самоуправления отдельными государственными полномочиями по регистрации коллективных договоров"</t>
  </si>
  <si>
    <t>01.01.2014, вводится в действие ежегодно ЗТО о бюджете ТО</t>
  </si>
  <si>
    <t>19.12.2012, не установлен</t>
  </si>
  <si>
    <t>Решение Думы Колпашевского района от 19.12.2012 № 160 "О Почетной грамоте и Благодарственном письме
Думы Колпашевского района" (в редакции от 25.11.2013 № 110)</t>
  </si>
  <si>
    <t>2.1.5.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</si>
  <si>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</si>
  <si>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</si>
  <si>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</si>
  <si>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</si>
  <si>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</si>
  <si>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</si>
  <si>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</si>
  <si>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</si>
  <si>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</si>
  <si>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</si>
  <si>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</si>
  <si>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Постановление Администрации Колпашевского района от 15.01.2014 № 15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213-ОЗ"</t>
  </si>
  <si>
    <t>01.01.2014, до окончания действия ЗТО от 09.12.2013 № 213-ОЗ</t>
  </si>
  <si>
    <t>Закон Томской области от 09.12.2013 N 213-ОЗ "О наделении органов местного самоуправления отдельными государственными полномочиями по обеспечению предоставления бесплатной методической, психолого 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</si>
  <si>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01.09.2013, вводится в действие ежегодно ЗТО о бюджете ТО</t>
  </si>
  <si>
    <t>Постановление Администрации Колпашевского района от 15.01.2014 № 14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214-ОЗ"</t>
  </si>
  <si>
    <t>01.01.2014, до окончания действия ЗТО от 09.12.2013 № 214-ОЗ</t>
  </si>
  <si>
    <t>Закон Томской области от 09.12.2013 N 214-ОЗ "О наделении органов местного самоуправления отдельными государственными полномочиями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</si>
  <si>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Гл.3, ст.15, п. 1, п.п. 19</t>
  </si>
  <si>
    <t>ИМБТ на ремонт кровли МКУ "Новогоренский СКДЦ"</t>
  </si>
  <si>
    <t>ИМБТ на реконструкцию станции обезжилезивания воды, расположенной по адресу: Томская обл., с.Чажемто, ул. Ленина 22/2</t>
  </si>
  <si>
    <t>ИМБТ на проектирование и строительство газораспределительных сетей многоквартирных домов</t>
  </si>
  <si>
    <t>ИМБТ на проведение мероприятий по созданию условий для деятельности добровольной пожарной команды в с. Тискино</t>
  </si>
  <si>
    <t>ИМБТ на ремонт канализационно - насосных станций</t>
  </si>
  <si>
    <t>ИМБТ на капитальный ремонт водозаборных скважин</t>
  </si>
  <si>
    <t>ИМБТ на ремонт муниципального жилья</t>
  </si>
  <si>
    <t>0310</t>
  </si>
  <si>
    <t>Субсидии местным бюджетам на софинансирование объектов капитального строительства собственности муниципальных образований в рамках реализации государственной программы "Развитие физической культуры и спорта в Томской области на 2011 - 2015 годы"</t>
  </si>
  <si>
    <t>Постановление Администрации Колпашевского района от 29.01.2013 № 51 "О порядке расходования средств межбюджетных трансфертов на выплату стипендии Губернатора Томской области молодым учителям" (в редакции от 24.01.2014 № 58)</t>
  </si>
  <si>
    <t>Решение Думы Колпашевского района от 24.05.2012 № 84 "Об утверждении Положения об организации  отдыха  детей в каникулярное время на территории муни ципального образования "Колпашевский район" (в редакции от 27.03.2013 № 25, от 30.01.2014 № 5)</t>
  </si>
  <si>
    <t>Решение Думы Колпашевского района от 10.12.2005 № 35 "Об утверждении Положения о порядке официального опубликования (обнародования) муниципальных правовых актов и иной официальной информации" (в редакции от 27.10.2008 № 558, от 27.03.2009 № 624, от 30.01.2014 № 11)</t>
  </si>
  <si>
    <t>Решение думы Колпашевского района от 31.05.2006 № 154 "Об учреждении Управления образования Администрации Колпашевского района и утверждении Положения об Управлении образования Администрации Колпашевского района" (в редакции от 31.10.2006 № 221, от 14.02.2011 № 2, от 20.06.2011 № 58, от 30.01.2014 № 4)</t>
  </si>
  <si>
    <t>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 от 23.04.2012 № 47, от 24.05.2012 № 87, от 10.09.2012 № 124, от 19.11.2012 № 144, от 27.03.2013 № 28, от 16.07.2013 № 63, от 30.01.2014 № 13)</t>
  </si>
  <si>
    <t>01.07.2010- 29.01.2014</t>
  </si>
  <si>
    <t>Постановление Администрации Колпашевского района от 28.06.2010 № 828 "Об установлении расходных обязательств по осуществлению отдельных государственных полномочий по воспитанию и обучению детей-инвалидов в МДОУ" (в редакции от 29.01.2014 № 74)</t>
  </si>
  <si>
    <t>ПРОЕКТ</t>
  </si>
  <si>
    <t>Федеральный закон от 29 декабря 2012 г. N 273-ФЗ
"Об образовании в Российской Федерации"</t>
  </si>
  <si>
    <t>ст.47, ч.5, п.7</t>
  </si>
  <si>
    <t>ст.47</t>
  </si>
  <si>
    <t>01.01.2010- 31.12.2013</t>
  </si>
  <si>
    <t>Трудовой кодекс Российской Федерации от 30 декабря 2001 г. N 197-ФЗ (ТК РФ)</t>
  </si>
  <si>
    <t>ст. 407</t>
  </si>
  <si>
    <t>Постановление Главного государственного санитарного врача РФ от 6 мая 2010 г. N 54
"Об утверждении СП 3.1.7.2627-10"</t>
  </si>
  <si>
    <t>раздел IX, п. 9.2.</t>
  </si>
  <si>
    <t>06.05.2010, не установлен</t>
  </si>
  <si>
    <t>ИМБТ на участие самодеятельных коллективов муниципальных учреждений культуры поселений Колпашевского района в областных конкурсах, смотрах - конкурсах, фестивалях</t>
  </si>
  <si>
    <t>ИМБТ на приобретение легкового автомобиля</t>
  </si>
  <si>
    <t>ИМБТ на ремонт сетей водоснабжения</t>
  </si>
  <si>
    <t>ИМБТ на приобретение нового компьютерного системного блока и лицензионной операционной системы, прикладных офисных программ</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</si>
  <si>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</si>
  <si>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Расходы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</si>
  <si>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</si>
  <si>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Расходы на муниципальную программу "Развитие инфраструктуры муниципальных образовательных организаций Колпашевского района на 2014-2018 годы"</t>
  </si>
  <si>
    <t>Решение Думы Колпашевского района от 30.01.2014 № 7 "О предоставлении иных межбюджетных трансфертов бюджету муниципального образования "Колпашевское городское поселение" на приобретение иллюминационного оборудования"</t>
  </si>
  <si>
    <t>Решение Думы Колпашевского района от 30.01.2014 № 9 "О предоставлении иных межбюджетных трансфертов бюджету муниципального образования "Инкинское сельское поселение" на ремонт сетей водоснабжения"</t>
  </si>
  <si>
    <t>Решение Думы Колпашевского района от 30.01.2014 № 15 "О предоставлении иных межбюджетных трансфертов бюджету муниципального образования "новогоренское сельское поселение" на приобретение нового компьютерного системного блока и лицензионной операционной системы, прикладных офисных программ"</t>
  </si>
  <si>
    <t>30.01.2014- 23.12.2014</t>
  </si>
  <si>
    <t>Постановление Главы Колпашевского района от 27.01.2014 № 11 "О предоставлении средств иных межбюджетных трансфертов на участие самодеятельных коллективов учреждений культуры поселений Колпашевского района в областных конкурсах, смотрах-конкурсах, фестивалях"</t>
  </si>
  <si>
    <t>27.01.2014- 22.12.2014</t>
  </si>
  <si>
    <t>01.01.2013 не установлен</t>
  </si>
  <si>
    <t>01.01.2014- 25.12.2014</t>
  </si>
  <si>
    <t>01.01.2014- 31.12.2014</t>
  </si>
  <si>
    <t>01.01.2014- 27.12.2014</t>
  </si>
  <si>
    <t>Закон Томской области от 09.12.2013 N 215-ОЗ "Об утверждении Методики расчета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t>
  </si>
  <si>
    <t>01.01.2014, не установлен</t>
  </si>
  <si>
    <t>Постановление Администрации Колпашевского района от 03.02.2014 № 88 "О мерах по реализации Закона Томской области от 09.12.2013 № 215-ОЗ "Об утверждении Методики расчета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t>
  </si>
  <si>
    <t>ИМБТ на организацию и проведение межпоселенческого праздника "Живой родник"</t>
  </si>
  <si>
    <t>ИМБТ на ремонт автомобиля</t>
  </si>
  <si>
    <t>ИМБТ на приобретение, доставку и установку 278 театральных кресел в Городском доме культуры МБУ "Центр культуры и досуга"</t>
  </si>
  <si>
    <t>Остатки 2013 года на исполнение судебных актов по обеспечению жилыми помещениями детей - сирот и детей, оставшихся без попечения родителей, а также лиц из их числа</t>
  </si>
  <si>
    <t>Остатки 2013 года по ИМБТ из резервного фонда по ликвидации чрезвычайных ситуаций АТО на аварийно-восстановительные работы многоквартирного дома, пострадавшего от пожара, расположенного по адресу: г. Колпашево, пер. Клубный, 13 (распоряжение АТО от 22.11.2013 № 883-ра)</t>
  </si>
  <si>
    <t>Расходы на осуществление государственных полномочий по обеспечению жилыми помещениями детей - сирот и детей, оставшихся без попечения родителей, а также лиц из их числа, в рамках государственной программы "Детство под защитой на 2014 - 2019 годы"</t>
  </si>
  <si>
    <t>Расходы на выплату вознаграждения гражданам, удостоенным звания "Почетный гражданин Колпашевского района"</t>
  </si>
  <si>
    <t>Расходы согласно распоряжению АТО от 07.03.2014 № 32-р-в на оплату взноса на проведение целевой программы III международного конкурса "Роза ветров" детских любительских театральных коллективов (г.Сочи)</t>
  </si>
  <si>
    <t>Субсидии на приобретение автобусов для организации подвоза обучающихся в муниципальные общеобразовательные организации Томской области</t>
  </si>
  <si>
    <t>Реализация муниципальной программы "Доступная среда"</t>
  </si>
  <si>
    <t>Постановление Главы Колпашевского района от 13.03.2014 № 36 "О порядке расходования бюджетных ассигнований, выделенных из резервного фонда Администрации Томской области по ликвидации последствий стихийных бедствий и других черезвычайных ситуаций, выделенных бюджету муниципального образования "Колпашевский район" на аварийно-восстановительные работы многоквартирного дома, пострадавшего от пожара по адресу: г.Колпашево, пер.Клубный, 13</t>
  </si>
  <si>
    <t>13.03.2014- 01.06.2014</t>
  </si>
  <si>
    <t xml:space="preserve">Постановление Администрации Колпашевского района от 18.02.2014 № 140 "О порядке расходования средств субсидии на обеспечение условий для развития физической культуры и массового спорта на территории Колпашевского района" (в редакции от 26.02.2014 № 156)
</t>
  </si>
  <si>
    <t>Постановление Администрации Колпашевского района от 18.02.2014 № 140 "О порядке расходования средств субсидии на обеспечение условий для развития физической культуры и массового спорта на территории Колпашевского района" (в редакции от 26.02.2014 № 156)</t>
  </si>
  <si>
    <t>Решение Думы Колпашевского района от 17.03.2014 № 19 "О порядке предоставления иных межбюджетных трансфертов на обеспечение жилыми помещениями детей-сирот и детей, оставшихся без попечения родителей, а также лиц из их числа, поселениям Колпашевского района"</t>
  </si>
  <si>
    <t>17.03.2014, не установлен</t>
  </si>
  <si>
    <t>17.03.2014- 23.12.2014</t>
  </si>
  <si>
    <t>Решение Думы Колпашевского района от 17.03.2014 № 23 "Об установлении льгот на пассажирские перевозки по социально- значимым автобусным маршрутам Колпашевского района"</t>
  </si>
  <si>
    <t>03.02.2014-01.06.2014</t>
  </si>
  <si>
    <t>Решение Думы Колпашевского района от 17.03.2014 № 25 "О предоставлении иных межбюджетных трансфертов бюджету муниципального образования "Колпашевское городское поселение" на проектирование и строительство газораспределительных сетей многоквартирных домов"</t>
  </si>
  <si>
    <t>Решение Думы Колпашевского района от 17.03.2014 № 28 "О предоставлении иных межбюджетных трансфертов бюджету муниципального образования "Колпашевское городское поселение" на ремонт канализационно-насосных станций"</t>
  </si>
  <si>
    <t>Решение Думы Колпашевского района от 17.03.2014 № 30 "О предоставлении иных межбюджетных трансфертов бюджету муниципального образования "Саровское сельское поселение" на ремонт автомобиля, находящегося в собственности муниципального образования "Саровское сельское поселение"</t>
  </si>
  <si>
    <t>27.03.2014- 31.12.2014</t>
  </si>
  <si>
    <t>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решений Думы Колпашевского района от 23.08.2010 № 914, от 24.12.2010 № 32, от 18.03.2011 № 21, от 23.04.2012 № 48, от 24.05.2012 № 85, от 16.07.2012 № 95, от 19.12.2012 № 151, от 29.04.2013 № 33, от 25.11.2013 № 102, от 17.03.2014 № 18)</t>
  </si>
  <si>
    <t>24.02.2014- 29.04.2014</t>
  </si>
  <si>
    <t>Постановление Администрации Колпашевского района от 20.02.2013 № 146 "О порядке расходования средств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 (в редакции от 10.12.2013 № 1285, от 03.04.2014 № 304)</t>
  </si>
  <si>
    <t>Постановление Администрации Колпашевского района от 15.10.2010 № 1293 "Об утверждении долгосрочной районной программы "Предоставление молодым семьям государственной поддержки на приобретение (строительство) жилья на территории Колпашевского района на 2011 - 2015 годы" (в редакции от 06.05.2011 № 429, от 22.08.2011 № 845, от 23.08.2013 № 867, от 17.02.2014 № 137)</t>
  </si>
  <si>
    <t>01.01.2014- 31.12.2018</t>
  </si>
  <si>
    <t>Решенин Думы Колпашевского района от 14.07.2006 № 181 "Об утверждении Положения об организации работ по содержанию и ремонту, автомобильных дорог общего пользования между населенными пунктами и дорожных сооружений вне границ населенных пунктов в границах МО "Колпашевский район" (в редакции от 17.07.2008 № 501, от 23.07.2008 № 514, от 29.09.2010 № 919)</t>
  </si>
  <si>
    <t>Решение Думы Колпашевского района от 27.02.2007 № 297 "Об утверждении Положения о формировании, пополнении и учете районного страхового (аварийного) запаса материально-технических ресурсов для предприятий ЖКХ Колпашевского района" (от 26.12.2007 № 408)</t>
  </si>
  <si>
    <t>Решение Думы Колпашевского района от 13.07.2010 № 875 "Об утвержлении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 (в редакции от 23.08.2010 № 914, от 24.12.2010 № 32, от 18.03.2011 № 21, от 23.04.2012 № 48, от 24.05.2012 № 85, от 16.07.2012 № 95, от 19.12.2012 № 151, от 29.04.2013 № 33, от 25.11.2013 № 102, от 17.03.2014 № 18)</t>
  </si>
  <si>
    <t>Постановление Администрации Колпашевского района от 20.03.2013 № 266 "Об утверждении долгосрочной целевой программы "Обеспечение безопасности жизнедеятельности населения на территории Колпашевского района на 2014 - 2016 годы" (в редакции от 31.10.2013 № 1158)</t>
  </si>
  <si>
    <t>Постановление Администрации Колпашевского района от 20.03.2013 № 263 "О порядке расходования средств субсидии на организацию отдыха детей Колпашевского района в каникулярное время" (в редакции от 17.03.2014 № 233)</t>
  </si>
  <si>
    <t>Постановление Администрации Колпашевского района от 02.02.2010 № 151 «О порядке предоставления субсидии на обеспечение деятельности бизнес-инкубатора Колпашевского района производственного и офисного назначения» (в редакции от 18.12.2010 № 1539, от 26.08.2011 № 871, от 12.12.2011 № 1302, от 29.03.2012 № 288, от 04.09.2012 № 884, от 16.11.2012 № 1139, от 29.04.2013 № 405, от 27.01.2014 № 64 )</t>
  </si>
  <si>
    <t>Решение Думы Колпашевского района от 16.07.2012 № 91 "Об утверждении Порядка предоставления дотаций на выравнивание бюджетной обеспеченности поселений из бюджета муниципального образования «Колпашевский район»</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</si>
  <si>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редакции от 13.02.2013 № 119, от 19.06.2012 № 577)</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</si>
  <si>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редакцтт от 19.06.2012 № 577, от 13.02.2013 № 119)</t>
  </si>
  <si>
    <t>Решение Думы Колпашевского района от 19.11.2012 № 142 "Об утверждении Положения «О звании «Почётный гражданин Колпашевского района»</t>
  </si>
  <si>
    <t>Ст. 4, п. 2,3 Положения</t>
  </si>
  <si>
    <t>ИМБТ на поощрение поселенческих команд, учавствовавших в VII зимней межпоселенческой спартакиаде в с. Тогур</t>
  </si>
  <si>
    <t>ИМБТ на организацию водоснабжения</t>
  </si>
  <si>
    <t>28.04.2014- 31.12.2014</t>
  </si>
  <si>
    <t>ИМБТ на изготовление технической документации и проведение землеустроительных работ по межеванию земельных участков и постановки их на кадастровый учет в целях регистрации права собственности на автомобильные дороги</t>
  </si>
  <si>
    <t>ИМБТ на разработку схем теплоснабжения и водоснабжения</t>
  </si>
  <si>
    <t>Остатки 2013 года по субсидии на строительство газовой котельной "Урожай" по адресу: г.Колпашево, ул.Сосновая, 9/1</t>
  </si>
  <si>
    <t>18.04.2014- 25.06.2014</t>
  </si>
  <si>
    <t>Остатки 2013 года по ИМБТ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t>
  </si>
  <si>
    <t>Постановление Администрации Колпашевского района от 21.04.2014 № 369 "О порядке расходования средств иных межбюджетных трансфертов на проведение мероприятий по подключению общедоступных библиотек к сети Интернет и развитию системы библиотечного дела с учётом задачи расширения информационных технологий и оцифровки (приобретение оргтехники)"</t>
  </si>
  <si>
    <t>21.04.2014- 31.12.2014</t>
  </si>
  <si>
    <t>Постановление Главы Колпашевского района от 27.03.2014 № 50 "О порядке расходования средств бюджетных ассигнований резервного фонда финансирования непредвиденных расходов Администрации Томской области"</t>
  </si>
  <si>
    <t>МБТ из резервного фонда финансирования непредвиденных расходов Администрации Томской области в соответствии с распоряжением АТО от 29.04.2014 № 95-р-в</t>
  </si>
  <si>
    <t>Остатки 2013 года по субсидии местным бюджетам на софинансирование объектов капитального строительства собственности муниципальных образований в рамках долгосрочной целевой программы "Чистая вода Томской области" на 2012 - 2017 годы</t>
  </si>
  <si>
    <t>МБТ из резервного фонда финанасирования непредвиденных расходов Администрации Томской области в соответствии с распоряжением АТО от 08.04.2014 № 67-р-в</t>
  </si>
  <si>
    <t>Остатки  2013 года по субсидии на разработку проектно-сметной документации в целях организации газоснабжения населения</t>
  </si>
  <si>
    <t>Муниципальная программа "Медицинские кадры на 2014 - 2016 годы"</t>
  </si>
  <si>
    <t>МБТ из резервного фонда финанасирования непредвиденных расходов Администрации Томской области в соответствии с распоряжением АТО от 29.04.2014 № 95-р-в</t>
  </si>
  <si>
    <t>Постановление Администрации Колпашевского района от 04.04.2014 № 311 "О предоставлении иных межбюджетных трансфертов на обеспечение жилыми помещениями детей-сирот и детей, оставшихся без попечения родителей, а также лиц из их числа, поселениям Колпашевского района"</t>
  </si>
  <si>
    <t>04.04.2014-25.12.2014</t>
  </si>
  <si>
    <t>24.05.2013- 31.12.2014</t>
  </si>
  <si>
    <t>Постановление Главы Колпашевского района от 24.04.2014 № 65 "О порядке расходования средств бюджетных ассигнований резервного фонда финансирования непредвиденных расходов Администрации Томской области"</t>
  </si>
  <si>
    <t>24.04.2014- 31.12.2014</t>
  </si>
  <si>
    <t>Решение Думы Колпашевского района от 28.04.2014 № 39 "О предоставлении за счет средств бюджета МО "Колпашевский район"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ВОв 1941-1945 годов; труженников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1941-1945 годов, не вступивших в повторный брак"</t>
  </si>
  <si>
    <t>28.04.2014-31.12.2014</t>
  </si>
  <si>
    <t>Решение Думы Колпашевского района от 28.04.2014 № 44 "Об установлении льготы на пассажирские перевозки речным транспортом по маршрутам № 1 "Тогур-Копыловка", № 2 "Тогур-Лебяжье" на период навигации в 2014 году"</t>
  </si>
  <si>
    <t>Постановление Администрации Колпашевского района от 07.04.2014 № 321 "Об утверждении порядка и условий предоставления субсидии на возмещение недополученных доходов от предоставления льготных услуг по перевозке населения по автобусным маршрутам № 513 "Колпашево - Копыловка", № 514 "Колпашево - Куржино", № 515 "Колпашево - Дальнее" (в редакции от 28.04.2014 № 391)</t>
  </si>
  <si>
    <t>Постановлени е Администрации Колпашевского района от 23.01.2012 № 36 "Об утверждении Порядка определения объёма и условий предоставления субсидий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на ремонт муниципальных объектов образования" (в редакции от 17.06.2013 № 565, от 10.09.2013 № 959, от 30.04.2014 № 400)</t>
  </si>
  <si>
    <t>Постановление Администрации Колпашевского района от 06.05.2014 № 405 "Об установлении льгот на пассажирские перевозки речным транспортом по маршрутам № 1 "Тогур-Копыловка", № 2 "Тогур-Лебяжье" на период навигации в 2014 году"</t>
  </si>
  <si>
    <t>05.05.2014- 31.12.2014</t>
  </si>
  <si>
    <t>Постановление Администрации Колпашевского района от 15.05.2014 № 446 "О порядке расходования неиспользованных в 2013 году средств субсидии из областного бюджета на разработку проектно- сметной документации в целях организации газоснабжения населения"</t>
  </si>
  <si>
    <t>15.05.2014- 23.12.2014</t>
  </si>
  <si>
    <t>Постановление Главы Колпашевского района от 19.05.2014 № 78 "О порядке расходования средств бюджетных ассигнований резервного фонда финансирования непредвиденных расходов Администрации Томской области"</t>
  </si>
  <si>
    <t>19.05.2014- 31.12.2014</t>
  </si>
  <si>
    <t>Постановление Главы Колпашевского района от 19.05.2014 № 81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"Новогоренское сельское поселение" на укрепление материально-технической базы"</t>
  </si>
  <si>
    <t>19.05.2014- 25.12.2014</t>
  </si>
  <si>
    <t>Постановление Главы Колпашевского района от 19.05.2014 № 82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"Саровское сельское поселение" на укрепление материально-технической базы"</t>
  </si>
  <si>
    <t>01.01.2014- 31.12.2016</t>
  </si>
  <si>
    <t>Гл. 5, 6</t>
  </si>
  <si>
    <t>02.08.2007- 31.12.2017</t>
  </si>
  <si>
    <t>Федеральный закон от 21 июля 2007 г. N 185-ФЗ "О Фонде содействия реформированию жилищно-коммунального хозяйства"</t>
  </si>
  <si>
    <t>п.п. 42 п. 2</t>
  </si>
  <si>
    <t xml:space="preserve">Закон Томской области от 12 февраля 2007 г. N 62-ОЗ "Об утверждении областной целевой программы "Повышение энергоэффективности систем теплоснабжения объектов бюджетной сферы Томской области" </t>
  </si>
  <si>
    <t>приложение к программе</t>
  </si>
  <si>
    <t>22.02.2007, не установлен</t>
  </si>
  <si>
    <t>Постановление Администрации Колпашевского района от 03.06.2014 № 517 "О порядке расходования средств иных межбюджетных трансфертов, предоставленных из областного бюджета и средств бюджета муниципального образования «Колпашевский район» на оказание помощи в ремонте и (или) переустройстве жилых помещений граждан, не стоящих на учёте в качестве нуждающихся в улучшении жилищных условий и не реализовавших своё право на улучшение жилищных условий за счёт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награждённых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</si>
  <si>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06.06.2014- 31.12.2014</t>
  </si>
  <si>
    <t>ИМБТ на участие самодеятельных коллективов муниципальных учреждений культуры в областных конкурсах, смотрах - конкурсах, фестивалях, в передвижных выставочных проектах, в гастрольных выездах самодеятельных коллективов и исполнителей по муниципальным образованиям Томской области</t>
  </si>
  <si>
    <t>(Субвенция) Предоставление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</si>
  <si>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МБТ из резервного фонда финансирования непредвиденных расходов Администрации Томской области (в соответствии с распоряжением АТО от 05.06.2014 № 127-р-в)</t>
  </si>
  <si>
    <t>816 (590)</t>
  </si>
  <si>
    <t>Создание дополнительных 78 дошкольных мест на площадях, ранее используемых не по назначению в ДОУ № 19 в 2014 году</t>
  </si>
  <si>
    <t>Остатки 2013 года по субсидии на разработку проектно- сметной документации на реконструкцию котельной "НГСС", ул.Науки, 9 г.Колпашево</t>
  </si>
  <si>
    <t>Субсидия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ЖКХ</t>
  </si>
  <si>
    <t>0505</t>
  </si>
  <si>
    <t>субсидия на обеспечение мероприятий по переселению граждан из аварийного жилищного фонда</t>
  </si>
  <si>
    <t>МБТ из резервного фонда финанасирования непредвиденных расходов Администрации Томской области в соответствии с распоряжением АТО от 20.05.2014 № 110-р-в</t>
  </si>
  <si>
    <t>МБТ из резервного фонда финанасирования непредвиденных расходов Администрации Томской области в соответствии с распоряжением АТО от 05.06.2014 № 127-р-в</t>
  </si>
  <si>
    <t>Приобретение модульных фельдшерско-аккушерских пунктов</t>
  </si>
  <si>
    <t>Начальник УФЭП   Р.В. Морозова</t>
  </si>
  <si>
    <t>Постановление Администрации Колпашевского района от 28.05.2014 № 497 "О порядке расходования иных межбюджетных трансфертов на комплектование книжных фондов библиотек Колпашевского района"</t>
  </si>
  <si>
    <t>20.05.2014 -20.12.2014</t>
  </si>
  <si>
    <t>Постановление Главы Колпашевского района от 02.06.2014 № 93 "О порядке расходования средств бюджетных ассигнований из областного бюджета на приобретение оборудования для детской площадки"</t>
  </si>
  <si>
    <t>02.06.2014- 25.12.2014</t>
  </si>
  <si>
    <t>Постановление Главы Колпашевского района от 06.06.2014 № 94 "О порядке расходования средств бюджетных ассигнований резервного фонда финансирования непредвиденных расходов Администрации Томской области"</t>
  </si>
  <si>
    <t>Решение Думы Колпашевского района от 28.04.2014 № 41 "О финансировании расходов на обеспечение условий для развития физической культуры и массового спорта на территории Колпашевского района в 2014 году"</t>
  </si>
  <si>
    <t>Постановление Главы Колпашевского района от 10.06.2014 № 98 "О предоставлении средств иных межбюджетных трансфертов на участие самодеятельных коллективов учреждений культуры поселений Колпашевского района в областных конкурсах, смотрах – конкурсах, фестивалях"</t>
  </si>
  <si>
    <t>10.06.2014- 15.12.2014</t>
  </si>
  <si>
    <t>Постановление Главы Колпашевского района от 20.06.2014 № 100 "О порядке расходования средств бюджетных ассигнований резервного фонда финансирования непредвиденных расходов Администрации Томской области"</t>
  </si>
  <si>
    <t>20.06.2014- 31.12.2014</t>
  </si>
  <si>
    <t>Постановление Главы Колпашевского района от 20.06.2014 № 101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"Колпашевское городское поселение" на приобретение изделий из ПВХ профиля для замены оконных блоков"</t>
  </si>
  <si>
    <t>20.06.2014- 25.12.2014</t>
  </si>
  <si>
    <t>Постановление Главы Колпашевского района от 20.06.2014 № 102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"Колпашевское городское поселение" на приобретение сценических костюмов"</t>
  </si>
  <si>
    <t>Постановление Главы Колпашевского района от 20.06.2014 № 103 "О порядке использованиясредств бюджетных ассигнований резервного фонда финансирования непредвиденных расходов Администрации Томской области,выделенных муниципальному образованию «Новогоренское сельское поселение» наприобретение сценических костюмов"</t>
  </si>
  <si>
    <t xml:space="preserve">Закон Томской области от 17.12.2007 N 276-ОЗ "Об утверждении Методики расета субвенций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муниципальных общеобразовательных  организациях в Томской области" </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</si>
  <si>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пследствий черезвычайных ситуаций природного и техногенного характера на территории муниципального образования "Колпашевский район" (в редакции от 28.10.2013 № 90, от 27.06.2014 № 62)</t>
  </si>
  <si>
    <t>п. 3-1</t>
  </si>
  <si>
    <t>Постановление Администрации Колпашевского района от 04.06.2014 № 522 "О порядке расходования средств субсидии из областного бюджета на приобретение автобусов для организации подвоза обучающихся в муниципальные общеобразовательные организации"</t>
  </si>
  <si>
    <t>04.06.2014- 31.12.2014</t>
  </si>
  <si>
    <t>Постановление Адитнистрации Колпашевского района от 18.06.2014 № 577 "О предоставлении иных межбюджетных трансфертов на обеспечение жилыми помещениями детей-сирот и детей оставшихся без попечения родителей, а также лиц из их числа, поселениям Колпашевского района"</t>
  </si>
  <si>
    <t>18.06.2014- 25.12.2014</t>
  </si>
  <si>
    <t>Постановление Администрации Колпашевского района от 11.06.2014 № 560 "О порядке расходования средств субсидии на софинансирование реализации проектов, отобранных по итогам проведения конкурса проектов в рамках реализации государственной программы "Развитие культуры в Томской области на 2013-2017 годы"</t>
  </si>
  <si>
    <t>11.06.2014- 25.122014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</si>
  <si>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</si>
  <si>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</si>
  <si>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Реконструкция имущества, находящегося в муниципальной собственности</t>
  </si>
  <si>
    <t>ИМБТ на ремонт лестничного марша в подъезде жилого дома по адресу г.Колпашево пер. Клубный 13</t>
  </si>
  <si>
    <t>ИМБТ на организацию благоустройства территории поселения</t>
  </si>
  <si>
    <t>ИМБТ на организацию уличного освещения в г. Колпашево</t>
  </si>
  <si>
    <t>ИМБТ на организацию проведения общегородских праздничных мероприятий</t>
  </si>
  <si>
    <t>ИМБТ на ремонт входной группы здания Центральной библиотеки муниципального бюджетного учреждения "Библиотека"</t>
  </si>
  <si>
    <t>ИМБТ на ремонт кровли здания Дома культуры с. Новоильинка муниципального бюджетного учреждения "Саровский СКДЦ"</t>
  </si>
  <si>
    <t>ИМБТ на ремонт здания Дома культуры с. Инкино муниципального казенного учреждения "Инкинский СКДЦ"</t>
  </si>
  <si>
    <t>ИМБТ на организацию газоснабжения с. Чажемто</t>
  </si>
  <si>
    <t>ИМБТ на организацию водоснабжения населения в с. Чажемто</t>
  </si>
  <si>
    <t>ИМБТ на организацию водоснабжения населения д. Белояровка</t>
  </si>
  <si>
    <t>ИМБТ на исполнение решения Советского районного суда г. Томска от 25.12.2013 года</t>
  </si>
  <si>
    <t>МБТ из резервного фонда финансирования непредвиденных расходов Администрации Томской области (в соответствии с распоряжением АТО от 27.06.2014 № 156-р-в)</t>
  </si>
  <si>
    <t>ИМБТ из резервного фонда АТО по ликвидации последствий стихийных бедствий и других черезвычайных ситуаций (в соответствии с распоряжением АТО от 10.07.2014 № 433-ра)</t>
  </si>
  <si>
    <t>Остатки 2013 года по субсидии по федеральной целевой программе "Чистая вода" на 2011 - 2017 годы на софинансирование строительства отстойника промывочной воды для станции обезжелезивания в г.Колпашево</t>
  </si>
  <si>
    <t>Субсидия на разработку проектно-сметной документации для строительства, реконструкции, капитального ремонта объектов дошкольного образования на 2014 год</t>
  </si>
  <si>
    <t>МБТ из резервного фонда финанасирования непредвиденных расходов Администрации Томской области в соответствии с распоряжением АТО от 05.06.2014 № 156-р-в</t>
  </si>
  <si>
    <t>ИМБТ из резервного фонда финансирования непредвиденных расходов Администрации Томской области на проведение мероприятий по подготовке к празднованию 70-й годовщины Победы в Великой Отечественной войне 1941 - 1945 гг (в соответствии с распоряжением АТО от 07.07.2014 № 428-ра)</t>
  </si>
  <si>
    <t>Решение Думы Колпашевского района от 27.06.2014 № 56 "О предоставлении иных межбюджетных трансфертов бюджету муниципального образования «Новогоренское сельское поселение» на исполнение решения Советского районного суда г.Томска от 25.12.2013 года"</t>
  </si>
  <si>
    <t>27.06.2014- 23.12.2014</t>
  </si>
  <si>
    <t>Решение Думы Колпашевского района от 27.06.2014 № 58 "О предоставлении иных межбюджетных трансфертов бюджету муниципального образования «Колпашевское городское поселение»на ремонт входной группы здания Центральной библиотеки муниципального бюджетного учреждения «Библиотека»</t>
  </si>
  <si>
    <t>Решение Думы Колпашевского района от 27.06.2014 № 59 "О предоставлении иных межбюджетных трансфертов бюджету муниципального образования «Колпашевское городское поселение» на организацию проведения общегородских праздничных мероприяти"</t>
  </si>
  <si>
    <t>Решение Думы Колпашевского района от 27.06.2014 № 60 "О предоставлении иных межбюджетных трансфертов бюджету муниципального образования «Инкинское сельское поселение» на ремонт здания Дома культуры с.Инкино муниципального казённого учреждения «Инкинский сельский культурно-досуговый центр»</t>
  </si>
  <si>
    <t>Решение Думы Колпашевского района от 27.06.2014 № 64 "О предоставлении иных межбюджетных трансфертов бюджету муниципального образования «Колпашевское городское поселение» на организацию благоустройства территории поселения"</t>
  </si>
  <si>
    <t>Решение Думы Колпашевского района от 27.06.2014 № 65 "О предоставлении иных межбюджетных трансфертов бюджету муниципального образования «Колпашевское городское поселение» на ремонт лестничного марша в подъезде жилого дома по адресу: г.Колпашево, пер.Клубный, 13"</t>
  </si>
  <si>
    <t>Решение Думы Колпашевского района от 27.06.2014 № 68 "О предоставлении иных межбюджетных трансфертов бюджету муниципального образования «Новоселовское сельское поселение» на организацию водоснабжения населения д.Белояровка"</t>
  </si>
  <si>
    <t>Решение Думы Колпашевского района от 27.06.2014 № 70 "О предоставлении иных межбюджетных трансфертов бюджету муниципального образования «Чажемтовское сельское поселение» на организацию водоснабжения населения с.Чажемто"</t>
  </si>
  <si>
    <t>Постановление Главы Колпашевского района от 09.07.2014 № 115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"Колпашевское городское поселение" на организацию и проведение мероприятий, посвящённых 70 - летию Томской области"</t>
  </si>
  <si>
    <t>09.07.2014- 25.12.2014</t>
  </si>
  <si>
    <t>Постановление Главы Колпашевского района от 11.07.2014 № 116 "О порядке использования средств бюджетных ассигнований резервного фонда финансирования непредвиденных расходов Администрации Томской области"</t>
  </si>
  <si>
    <t>11.07.2014-25.12.2014</t>
  </si>
  <si>
    <t>Постановление Администрации Колпашевского района от 18.04.2014 № 366 "О порядке расходования неиспользованных в 2013 году средств субсидии из областного бюджета на строительство газовой модульной котельной «Урожай» по адресу: г.Колпашево, ул.Сосновая, 9/1 в рамках реализации мероприятий подпрограммы «Повышение энергетической эффективности котельных в Томской области» в рамках долгосрочной целевой программы «Энергосбережение и повышение энергетической эффективности на территории Томской области на 2010 – 2012 годы и на перспективу до 2020 года»" (в редакции от 09.07.2014 № 660)</t>
  </si>
  <si>
    <t>Постановление Главы Колпашевского района от 18.07.2014 № 120 "О порядке расходования средств бюджетных ассигнований резервного фонда финансирования непредвиденных расходов Администрации Томской области"</t>
  </si>
  <si>
    <t>18.07.2014- 31.12.2014</t>
  </si>
  <si>
    <t>Постановление Главы Колпашевского района от 18.07.2014 № 123 "О порядке расходования бюджетных ассигнований выделенных из резервного фонда Администрации Томской области по ликвидации последствий стихийных бедствий и других чрезвычайных ситуаций, выделенных бюджету муниципального образования "Колпашевский район"</t>
  </si>
  <si>
    <t>18.07.2014- 10.12.2014</t>
  </si>
  <si>
    <t>13.12.2013- 31.12.2014</t>
  </si>
  <si>
    <t>Постановление Администрации Колпашевского района от 19.12.2013 № 1336 "О порядке расходования средств иных межбюджетных трансфертов на организацию системы выявления, сопровождения одарённых детей" (в редакции от 30.07.2014 № 752)</t>
  </si>
  <si>
    <t>Постановление Администрации Колпашевского района от 30.06.2014 № 625 "О порядке расходования средств субсидии из областного бюджета местному бюджету МО "Колпашевский район" в целях поддержки муниципальной программы развития малого и среднего предпринимательства"</t>
  </si>
  <si>
    <t xml:space="preserve">30.06.2014- 31.12.2014 </t>
  </si>
  <si>
    <t>Решение Думы Колпашевского района от 29.03.2006 № 121 "Об утверждении Положения об Управлении финансов и экономической политики Администрации Колпашевского района" (в редакции от 29.06.2007№ 331, от 10.09.2012 № 113, от 28.04.2014 № 34)</t>
  </si>
  <si>
    <t>29.03.2006, не установлен</t>
  </si>
  <si>
    <t>Постановление Администрации Колпашевского района от 29.12.2011 № 1426 "Об утверждении Порядка использования бюджетных ассигнований резервного фонда Администрации Колпашевского района" (в редакции от 26.01.2012 № 61, от 15.04.2014 № 344)</t>
  </si>
  <si>
    <t>Решение Думы Колпашевского района от 26.11.2008 № 564 "О введении новых систем оплаты труда" (в редакции от 13.02.2009 № 621, от 24.02.2009 № 623, от 28.08.2009 № 690, от 07.12.2009 № 741, от 24.12.2010 № 31, от 25.11.2011 № 138, от 24.05.2012 № 82, от 16.12.2013 № 117, от 28.05.2014 № 49)</t>
  </si>
  <si>
    <t>Решение Думы Колпашевского района от 23.04.2012 № 43 "О Cчетной палате Колпашевского района" (в редакции от 05.09.2013 № 83, от 16.12.2013 № 120, от 28.04.2014 № 37)</t>
  </si>
  <si>
    <t>Решение Думы Колпашевского района от 28.08.2009 № 691 "О введении новой системы оплаты труда работников  муниципальных общеобразовательных учреждений" (в редакции от 07.12.2009 № 742, от 25.12.2009  755, от 24.05.2010 № 838, от 28.05.2014 № 50)</t>
  </si>
  <si>
    <t>Решение Думы Колпашевского района от 18.03.2011 № 23 "Об организации проведения районнных мероприятий и обеспечении участия в мероприятиях регионального, федерального уровней в сфере образования" (в редакции от 16.12.2011 № 167, от 17.06.2013 № 56, от 28.05.2014 № 51)</t>
  </si>
  <si>
    <t>Решение Думы Колпашевского района от 17.03.2014 № 31 "О предоставлении иных межбюджетных трансфертов бюджету муниципального образования "Инкинское сельское поселение" на ремонт муниципального жилья" (в редакции от 27.06.2014 № 69)</t>
  </si>
  <si>
    <t>Решение Думы Колпашевского района от 25.11.2013 № 97 "О бюджете муниципального образования "Колпашевский район" на 2014 год" (в редакции от 30.01.2014 № 1, от 17.03.2014 № 16, от 28.04.2014 № 32, от 27.06.2014 № 55)</t>
  </si>
  <si>
    <t>Постановление Администрации Колпашевского района от 05.08.2013 № 781 "О порядке использования средств субсидии из областного бюджета на разработку проектно-сметной документации на проведение реконструкции (капитального ремонта) гидротехнических сооружений, находящихся в муниципальной собственности" (в редакции от 04.10.2013 № 1053, от 29.07.2014 № 741)</t>
  </si>
  <si>
    <t>Постановление Администрации Колпашевского района от 09.04.2014 № 214 "О порядке расходования средств субсидии из областного бюджета на стимулирующие выплаты в  муниципальных организациях дополнительного образования в Томской области"</t>
  </si>
  <si>
    <t>Постановление Администрации Колпашевского района от 29.05.2013 № 504 "Об утверждении долгосрочной целевой программы "Развитие инфраструктуры муниципальных образовательных организаций Колпашевского района на 2014-2018 годы" (в редакции от 19.092013 № 991, от 05.03.2014 № 197, от 03.06.2014 № 511, от 09.06.2014 № 554, от 11.07.2014 № 669, от 18.07.2014 № 695)</t>
  </si>
  <si>
    <t>Постановление Администрации Колпашевского района от 13.03.2014 № 228 "О порядке расходования средств субсидии из областного бюджета на достижение целевых показателей по плану мероприятий («дорожной карте») «Изменения в сфере культуры, направленные на повышение её эффективности в муниципальном образовании «Колпашевский район», в части повышения заработной платы работников муниципальных учреждений культуры и муниципальных учреждений в сфере архивного дела» (в редакции от 11.08.2014 № 786)</t>
  </si>
  <si>
    <t>Постановление Администрации Колпашевского района от 01.10.2012 № 978 "Об утверждении долгосрочной целевой программы  "Развитие малого и среднего предпринимательства в Колпашевском районе на 2013 - 2018 годы" (в редакции от 14.03.2013 № 239, от 12.07.2013 № 694, от 05.08.2013 № 782, от 04.09.2013 № 921, от 07.04.2014 № 320, от 20.06.2014 № 582)</t>
  </si>
  <si>
    <t>Постановление Администрации Колпашевского района от 28.09.2012 № 968 "Об утверждении долгосрочной целевой программы "Профилактика правонарушений среди несовершеннолетних на территории муниципального образования "Колпашевский район" на 2013-2015" (в редакции от 23.08.2013 № 865; от 02.12.2013 № 1249, от 18.06.2014 № 578)</t>
  </si>
  <si>
    <t>Постановление Главы Колпашевского района от 24.02.2014 № 25 "О предоставлении средств ИМБТ на организацию и проведение межпоселенческого праздника "Живой родник" (в редакции от 19.03.2014 № 44)</t>
  </si>
  <si>
    <t>Расходы на реализацию муниципальной программы "Повышение общественной безопасности на территории МО "Колпашевский район" на 2013-2018</t>
  </si>
  <si>
    <t>ИМБТ на оборудование системой видеонаблюдения мест массового скопления людей на территории г. Колпашево (МП "Повышение общественной безопасности на территории муниципального образования "Колпашевский район" на 2013-2018 годы")</t>
  </si>
  <si>
    <t>Постановление Администрации Колпашевского района от 08.08.2014 № 783 "О порядке использования средств муниципальной программы "Профилактика правонарушений на территории муниципального образования "Колпашевский район" на 2013-2018 годы", предусмотренных на проведение мероприятий по оборудованию системой видеонаблюдения мест массового скопления людей на территории г.Колпашево"</t>
  </si>
  <si>
    <t>08.08.2014- 23.12.2014</t>
  </si>
  <si>
    <t>ИМБТ на компенсацию затрат теплоснабжающим организациям, связанных с разницей в стоимости угля и увеличением объема расхода угля по сравнению с нормативным</t>
  </si>
  <si>
    <t>Решение Думы Колпашевского района от 13.08.2014 № 80 "О предоставлении иных межбюджетных трансфертов бюджету муниципального образования "Колпашевское городское поселение" на компенсацию затрат теплоснабжающим организациям, связанных с разницей в стоимости угля и увеличением объема расхода угля по сравнению с нормативным"</t>
  </si>
  <si>
    <t>13.08.2014- 23.12.2014</t>
  </si>
  <si>
    <t>ИМБТ на ремонт источников противопожарного водоснабжения в населенных пунктах поселения</t>
  </si>
  <si>
    <t>ИМБТ на ремонт источника противопожарного водоснабжения - водонапорной башни в мкр.Рейд, с.Тогур</t>
  </si>
  <si>
    <t>Постановление Администрации Колпашевского района от 13.08.2014 № 797 "О порядке использования средств муниципальной программы "Обеспечение безопасности жизнедеятельности населения на территории Колпашевского района на 2014-2016 годы" в 2014 году"</t>
  </si>
  <si>
    <t>ИМБТ на оборудование системами связи и оповещения населенных пунктов поселения, находящихся в лесной зоне, а также в зоне ежегодного подтопления</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</si>
  <si>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чрезвычайных ситуаций природного и техногенного характера на территории муниципального образования «Колпашевский район» (в редакции решения Думы Колпашевского района от 28.10.2013 № 90, от 27.06.2014 № 62) (Должно быть ещё постановление)</t>
  </si>
  <si>
    <t>п.3-1</t>
  </si>
  <si>
    <t>Постановление Администрации Колпашевского района от 05.08.2014 № 768 "О порядке использования средств субсидии из областного бюджета на реализацию мероприятий государственной программы "Повышение уровня пенсионного обеспечения работников бюджетной сферы, государственных и муниципальных служащих Томской области на период 2013-2023 годов"</t>
  </si>
  <si>
    <t>05.08.2014- 23.12.2014</t>
  </si>
  <si>
    <t>25.07.2014- 20.12.2014</t>
  </si>
  <si>
    <t>МБТ из резервного фонда финансирования непредвиденных расходов Администрации Томской области (в соответствии с распоряжением АТО от 08.08.2014 № 203-р-в)</t>
  </si>
  <si>
    <t>Постановление Главы Администрации Колпашевского района от 15.08.2014 № 136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"Чажемтовское сельское поселение" на приобретение сценических костюмов"</t>
  </si>
  <si>
    <t>15.08.2014- 20.12.2014</t>
  </si>
  <si>
    <t>МБТ в соответствии с распоряжением Администрации Томской области от 01.08.2014 № 197-р-в</t>
  </si>
  <si>
    <t>27.08.2014- 31.12.2014</t>
  </si>
  <si>
    <t>Постановление Администрации Колпашевского района от 25.08.2014 № 866 "О порядке предоставления субсидии на организацию и проведение районного конкурса ветеранских организаций "Не стареют душой ветераны"</t>
  </si>
  <si>
    <t>25.08.2014- 31.12.2014</t>
  </si>
  <si>
    <t>Повышение общественной безопасности на террттории МО "Колпашевский район" на 2013 - 2018 годы"</t>
  </si>
  <si>
    <t>Субсидия на реализацию мероприятий по подготовке объектов коммунального хозяйства к работе в отопительный период на 2014 год</t>
  </si>
  <si>
    <t>Субсидия на реконструкцию инженерных сетей микрорайона "Победа" г.Колпашево Томской области</t>
  </si>
  <si>
    <t>Субсидия на реконструкцию инженерных сетей микрорайона "Звезда" г.Колпашево Томской области</t>
  </si>
  <si>
    <t>МБТ на достижение целевых показателей по плану мероприятий ("дорожная карта") "Изменения в сфере образования в Томской области", в части повышения заработной платы педагогических работников муниципальных общеобразовательных организаций</t>
  </si>
  <si>
    <t>Постановление Администрации Колпашевского района от 10.09.2014 № 925 "О порядке использования средств субсидии из областного бюджета на разработку проектно-сметной документации для строительства, реконструкции. капитального ремонта объектов дошкольного образования на 2014 год"</t>
  </si>
  <si>
    <t>10.09.2014- 31.12.2014</t>
  </si>
  <si>
    <t>Постановление Главы Колпашевского района от 14.08.2014 № 135 "О расходовании средств субсидии из резервного фонда финансирования непредвиденных расходов Администрации Томской области на организацию и проведение районного конкурса ветеранских организаций "Не стареют душой ветераны"</t>
  </si>
  <si>
    <t>14.08.2014- 31.12.2014</t>
  </si>
  <si>
    <t>Решение Думы Колпашевского района от 17.03.2014 № 27 "О предоставлении иных межбюджетных трансфертов бюджету муниципального образования "Колпашевское городское поселение" на капитальный ремонт водозаборных скважин" (в редакции от 13.08.2014 № 79)</t>
  </si>
  <si>
    <t>Решение Думы Колпашевского района от 17.03.2014 № 21 "О предоставлении иных межбюджетных трансфертов бюджету муниципального образования "Колпашевское городское поселение" на приобретение, доставку и установку театральных кресел, реконструкцию зрительного зала Городского Дома культуры МБУ "Центр культуры и досуга", включая проведение строительного контроля при осуществлении реконструкции зала" (в редакции от 13.08.2014 № 77)</t>
  </si>
  <si>
    <t>29.04.2013, не установлен</t>
  </si>
  <si>
    <t>Решение Думы Колпашевскогот района от 29.04.2013 № 35 "О порядке использования средств бюджета муниципального образования "Колпашевский район" на реализацию мероприятий, направленных на содействие развитию малого и среднего предпринимательства" (в редакции от 05.09.2013 № 72, от 13.08.2014 № 76)</t>
  </si>
  <si>
    <t>Решение Думы Колпашевского района от 30.07.07 № 344 "О порядке финансирования муниципальных общеобразовательных учреждений" (в редакции  от 26.12.2007 № 407, от 28.02.2008 № 437; от 17.07.2008 № 496; от 23.07.2008 № 509, от 02.07.2009 № 676, от 26.02.2010 № 800, от 13.07.2010 № 876, от 24.12.2010 № 33, от 25.04.2011 № 38, от 29.08.2011 № 89, от 23.04.2012 № 50, от 16.07.2012 № 97, от 05.09.2013 № 68, от 13.08.2014 № 74)</t>
  </si>
  <si>
    <t>Постановление Администрации Колпашевского района от 13.03.2014 № 228 "О порядке расходования средств субсидии из областного бюджета на достижение целевых показателей по плану мероприятий ("дорожной карте") "Изменения в сфере культуры, направленные на повышение её эффективности в муниципальном образовании "Колпашевский район", в части повышения заработной платы работников муниципальных учреждений культуры и муниципальных учреждений культуры и муниципальных учреждений в сфере архивного дела" (в редакции от 11.08.2014 № 786)</t>
  </si>
  <si>
    <t>25.07.2014- 25.12.2014</t>
  </si>
  <si>
    <t>п. 2-3 Положений</t>
  </si>
  <si>
    <t>13.08.2014, не установлен</t>
  </si>
  <si>
    <t>Постановление Администрации Колпашевского района от 05.08.2014 № 768 "О порядке использования средств субсидии из областного бюджета на реализацию мероприятий государственной программы "Повшение уровня пенсионного обеспечения работников бюджетной сферы, государственных и муниципальных служащих Томской области на период 2013- 2023 годов"</t>
  </si>
  <si>
    <t>05.08.2014- 25.12.2014</t>
  </si>
  <si>
    <t>Постановление Администрации Томской области от 25.12.2013 № 574а "Об утверждении государственной программы "Развитие общего и дополнительного образования в Томской области на 2014-2020 годы"</t>
  </si>
  <si>
    <t>01.01.2014- 31.12.2020</t>
  </si>
  <si>
    <t>26.04.2012- 31.12.2017</t>
  </si>
  <si>
    <t>Государственная программа "Повышение уровня пенсионного обеспечения работников бюджетной сферы, государственных и муниципальных служащих Томской области на период 2013 - 2023 годов"</t>
  </si>
  <si>
    <t>Постановление Администрации Томской области от 19.10.2012 № 406а "Об утверждении государственной программы "Повышение уровня пенсионного обеспечения работников бюджетной сферы, государственных и муниципальных служащих Томской области на период 2013-2023 годов"</t>
  </si>
  <si>
    <t>Постановление Администрации Томской области от 25.10.2012 № 424а "Об утверждении государственной программы "Модернизация коммунальной инфраструктуры Томской области в 2013-2017 годах"</t>
  </si>
  <si>
    <t>Постановление Администрации Колпашевского района от 05.03.2013 № 196 "Об утверждении долгосрочной целевой программы "Профилактика правонарушений на территории муниципального образования "Колпашевский район" на 2013-2018 годы"</t>
  </si>
  <si>
    <t>Постановление Главы Колпашевского района от 25.12.2009 № 1404 "Об утверждении положения о Единой дежурно-диспетчерской службе Колпашевского района" (в редакции от 02.07.2010 № 881, от 01.08.2011 № 760)</t>
  </si>
  <si>
    <t>п.6</t>
  </si>
  <si>
    <t>25.12.2009, не установлен</t>
  </si>
  <si>
    <t>Расходы на реализацию программы "Развитие физической культуры и массового спорта на территории муниципального образования "Колпашевский район на 2014-2018 годы"</t>
  </si>
  <si>
    <t>ИМБТ на поощрение поселенчиских команд, участвовавших в IX летней межпоселенческой спартакиаде в д.Маракса</t>
  </si>
  <si>
    <t>08.09.2014- 10.12.2014</t>
  </si>
  <si>
    <t>ИМБТ на компенсацию расходов владельцам квартир многоквартирных жилых домов г. Колпашево, понесших расходы по устройству коллективных дымоходов и по организации теплоснабжения квартир (Колпашевское)</t>
  </si>
  <si>
    <t>Решение Думы Колпашевского района от 22.09.2014 № 109 "О предоставлении иных межбюджетных трансфертов бюджету муниципального образования «Колпашевское городское поселение» на компенсацию расходов владельцам квартир многоквартирных жилых домов г.Колпашево, понесших расходы по устройству коллективных дымоходов и по организации теплоснабжения квартир"</t>
  </si>
  <si>
    <t>22.09.2014- 20.12.2014</t>
  </si>
  <si>
    <t>ИМБТ на обустройство спортивного стадиона в д. Маракса (Новоселовское)</t>
  </si>
  <si>
    <t>Решение Думы Колпашевского района от 22.09.2014 № 95 "О предоставлении иных межбюджетных трансфертов бюджету муниципального образования «Новоселовское сельское поселение» на обустройство спортивного стадиона в д.Маракса"</t>
  </si>
  <si>
    <t>ИМБТ на организацию электроснабжения (Дальнее)</t>
  </si>
  <si>
    <t>Решение Думы Колпашевского района от 22.09.2014 № 100 "О предоставлении иных межбюджетных трансфертов бюджету муниципального образования «Дальненское сельское поселение» на организацию электроснабжения"</t>
  </si>
  <si>
    <t>Решение Думы Колпашевского района от 22.09.2014 № 94 "О предоставлении иных межбюджетных трансфертов бюджету муниципального образования «Колпашевское городское поселение» для проведения ремонтных работ второго этажа здания отделов библиотечного обслуживания № 7 и № 4 МБУ «Библиотека» по адресу: с.Тогур, ул.Ленина, д. 10"</t>
  </si>
  <si>
    <t>ИМБТ для проведения ремонтных работ второго этажа здания отделов библиотечного обслуживания № 7 и № 4 МБУ "Библиотека", по адресу с. Тогур, ул. Ленина, д. 10 (Колпашевское)</t>
  </si>
  <si>
    <t>ИМБТ на ремонт здания и оборудования котельной с. Куржино (Дальненское)</t>
  </si>
  <si>
    <t>Решение Думы Колпашевского района от 22.09.2014 № 99 "О предоставлении иных межбюджетных трансфертов бюджету муниципального образования «Дальненское сельское поселение» на ремонт здания и оборудования котельной п.Куржино"</t>
  </si>
  <si>
    <t>ИМБТ на ремонт здания и оборудования котельной в с. Новоселово (Новоселовское)</t>
  </si>
  <si>
    <t>Решение Думы Колпашевского района от 22.09.2014 № 103 "О предоставлении иных межбюджетных трансфертов бюджету муниципального образования «Новосёловское сельское поселение» на ремонт здания и оборудования котельной в с.Новосёлово"</t>
  </si>
  <si>
    <t>ИМБТ на ремонт водопровода в с. Новоильинка (Саровское)</t>
  </si>
  <si>
    <t>Решение Думы Колпашевского района от 22.09.2014 № 104 "О предоставлении иных межбюджетных трансфертов бюджету муниципального образования «Саровское сельское поселение» на ремонт водопровода в с.Новоильинка"</t>
  </si>
  <si>
    <t>ИМБТ на косметический ремонт помещений и ремонт крыши над главным входом здания Дома культуры с. Маракса муниципального бюджетного учреждения "Новоселовский сельский культурно - досуговый центр" (Новоселовское)</t>
  </si>
  <si>
    <t>Решение Думы Колпашевского района от 22.09.2014 № 91 "О предоставлении иных межбюджетных трансфертов бюджету муниципального образования «Новосёловское сельское поселение» на косметический ремонт помещений и ремонт крыши над главным входом здания Дома культуры д.Маракса муниципального бюджетного учреждения «Новосёловский сельский культурно-досуговый центр»</t>
  </si>
  <si>
    <t>ИМБТ на приобретение топлива для организации теплоснабжения (Новогоренское)</t>
  </si>
  <si>
    <t>Решение Думы Колпашевского района от 22.09.2014 № 102 "О предоставлении иных межбюджетных трансфертов бюджету муниципального образования «Новогоренское сельское поселение» на приобретение топлива для организации теплоснабжения"</t>
  </si>
  <si>
    <t>Решение Думы Колпашевского района от 22.09.2014 № 88 "О предоставлении иных межбюджетных трансфертов бюджету муниципального образования «Новогоренское сельское поселение» на укрепление материально-технической базы"</t>
  </si>
  <si>
    <t>ИМБТ на ремонт оборудования котельной в с. Инкино (Инкинское)</t>
  </si>
  <si>
    <t>Решение Думы Колпашевского района от 22.09.2014 № 101 "О предоставлении иных межбюджетных трансфертов бюджету муниципального образования «Инкинское сельское поселение» на ремонт оборудования котельной в с.Инкино"</t>
  </si>
  <si>
    <t>ИМБТ на компенсацию убытков теплоснабжающих организаций от эксплуатации муниципальных котельных (Колпашевское)</t>
  </si>
  <si>
    <t>Решение Думы Колпашевского района от 22.09.2014 № 110 "О предоставлении иных межбюджетных трансфертов бюджету муниципального образования «Колпашевское городское поселение» на компенсацию убытков теплоснабжающих организаций от эксплуатации муниципальных котельных"</t>
  </si>
  <si>
    <t>ИМБТ на выполнение мероприятий по благоустройству (Колпашевское)</t>
  </si>
  <si>
    <t>Решение Думы Колпашевского района от 22.09.2014 № 106 "О предоставлении иных межбюджетных трансфертов бюджету муниципального образования «Колпашевское городское поселение» на выполнение мероприятий по благоустройству"</t>
  </si>
  <si>
    <t>ИМБТ на организацию водоснабжения населения микрорайонов "Матьянга", "НГСС" г.Колпашево</t>
  </si>
  <si>
    <t>Решение Думы Колпашевского района от 22.09.2014 № 105 "О предоставлении иных межбюджетных трансфертов бюджету муниципального образования «Колпашевское городское поселение» на организацию водоснабжения населения микрорайонов «Матьянга», «НГСС» г.Колпашево"</t>
  </si>
  <si>
    <t>ИМБТ на награждение сельского поселения, победителя районной сельскохозяйственной ярмарки "Дары Осени" (Новоселово)</t>
  </si>
  <si>
    <t>Постановление Администрации Колпашевского района от 24.09.2014 № 1005 "О предоставлении средств иных межбюджетных трансфертов на награждение сельского поселения, победителя районной сельскохозяйственной ярмарки "Дары осени" из бюджета муниципального образования "Колпашевский район" в 2014 году"</t>
  </si>
  <si>
    <t>Межбюджетные трансферты из резервного фонда финансирования непредвиденных расходов Администрации Томской области (в соответствии с распоряжением Администрации ТО от 29.08.2014 № 221-р-в)</t>
  </si>
  <si>
    <t>Постановление Главы Колпашевского района от 18.09.2014 № 147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"Новосёловское сельское поселение" на приобретение элементов для памятника "Вечная память, павшим за Родину"</t>
  </si>
  <si>
    <t>18.09.2014- 20.12.2014</t>
  </si>
  <si>
    <t>Постановление Главы Колпашевского района от 18.09.2014 № 148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"Колпашевское городское поселение" на приобретение сценической обуви"</t>
  </si>
  <si>
    <t>Постановление Главы Колпашевского района от 18.09.2014 № 149 "О порядке использованиясредств бюджетных ассигнований резервного фонда финансирования непредвиденных расходов Администрации Томской области,выделенных муниципальному образованию «Инкинское сельское поселение» на укрепление материально-технической базы"</t>
  </si>
  <si>
    <t>Постановление Главы Колпашевского района от 18.09.2014 № 150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"Дальненское сельское поселение" на укрепление материально-технической базы"</t>
  </si>
  <si>
    <t>Постановление Администрации Колпашевского района от 16.09.2014 № 951 "О расходовании средств субсидии из областного бюджета на реализацию мероприятий по подготовке объектов коммунального хозяйства к работе в отопительный период на 2014 год"</t>
  </si>
  <si>
    <t>16.09.2014- 15.12.2014</t>
  </si>
  <si>
    <t>Постановление Главы Колпашевского района от 27.08.2014 № 139 "О порядке расходования средств бюджетных ассигнований резервного фонда финансирования непредвиденных расходов Администрации Томской области на организацию и проведение районного конкурса "Колпашевский дворик 2014" (в редакции от 18.09.2014 № 146)</t>
  </si>
  <si>
    <t>Муниципальная программа "Обеспечение безопасности жизнедеятельности населения на территории Колпашевского района на 2014 - 2016 годы"</t>
  </si>
  <si>
    <t>Постановление Администрации Колпашевского района от 19.09.2014 № 982 "О порядке использования средств субсидии из областного бюджета на реализацию мероприятия государственной программы "Обеспечение безопасности жизнедеятельности населения на территории Томской области на 2013 - 2015 годы"</t>
  </si>
  <si>
    <t>19.09.2014- 25.12.2014</t>
  </si>
  <si>
    <t>Решение Думы Колпашевского района от 27.06.2014 № 61 "О предоставлении иных межбюджетных трансфертов бюджету муниципального образования «Саровское сельское поселение» на ремонт кровли здания Дома культуры с.Новоильинка муниципального бюджетного учреждения 
«Саровский сельский культурно-досуговый центр» (в редакции от 22.09.2014 № 93)</t>
  </si>
  <si>
    <t>Решение Думы Колпашевского района от 28.04.2014 № 45 "О предоставлении иных межбюджетных трансфертов поселениям на организацию водоснабжения" (в редакции от 22.09.2014 № 107)</t>
  </si>
  <si>
    <t>Постановление Администрации Колпашевского района от 25.07.2014 № 719 "О порядке использования средств бюджета муниципального образования "Колпашевский район", предусмотренных на проведение мероприятий по созданию условий для организации добровольной пожарной команды в д.Тискино" (в редакции от 30.09.2014 № 1122)</t>
  </si>
  <si>
    <t>Постановление Администрации Томской области от 5 октября 2012 г. N 387а "Об утверждении государственной программы "Обеспечение безопасности жизнедеятельности населения на территории Томской области на 2013-2015 годы"</t>
  </si>
  <si>
    <t>Постановление Администрации Колпашевского района от 18.09.2014 № 973 "О порядке расходования средств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общеобразовательных организаций"</t>
  </si>
  <si>
    <t>04.09.2014- 31.12.2014</t>
  </si>
  <si>
    <t>Постановление Администрации Колпашевского района от 24.05.2013 № 488 "О порядке расходования средств субсидий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 (в редакции от 18.09.2014 № 972)</t>
  </si>
  <si>
    <t>Постановление Администрации Колпашевского района от 24.05.2013 № 487 "О порядке расходования средств субсидий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детей" (в редакции от 22.04.2014 № 371, от 16.09.2014 № 948)</t>
  </si>
  <si>
    <t>01.10.2014- 20.12.2014</t>
  </si>
  <si>
    <t>Постановление Администрации Томской области от 05.06.2014 N 215а "О Порядке предоставления иных межбюджетных трансфертов на приобретение модульных фельдшерско-акушерских пунктов"</t>
  </si>
  <si>
    <t>05.06.2014- 31.12.2014</t>
  </si>
  <si>
    <t>Постановление Администрации Колпашевского района от 02.10.2014 № 1141 "Об осуществлении бюджетных инвестиций в реконструкцию нежилых помещений под квартиры в здании, расположенном по адресу: Томская область, Колпашевский райн, г.Колпашево, ул.Л.Толстого,14"</t>
  </si>
  <si>
    <t>02.10.2014- 31.12.2014</t>
  </si>
  <si>
    <t>05.08.2014- 25.12.2015</t>
  </si>
  <si>
    <t>Решение Думы Колпашевского района от 13.08.2014 № 75 "О финансировании за счёт средств бюджета муниципального образования "Колпашевский район" мероприятий, направленных на поддержку садоводческих, огороднических и дачных некоммерческих объединений"</t>
  </si>
  <si>
    <t>Решение Думы Колпашевского района от 29.04.2013 № 35 "О порядке использования средств бюджета муниципального образования "Колпашевский район" на реализацию мероприятий, направленных на содействие развитию малого и среднего предпринимательства" (в редакции от 05.09.2013, от 13.08.2014 № 76)</t>
  </si>
  <si>
    <t>Постановление Администрации Колпашевского района от 10.09.2014 № 927 "Об утверждении муниципальной программы "Развитие физической культуры и массового спорта на территории муниципального образования "Колпашевский район" на 2014-2018 годы"</t>
  </si>
  <si>
    <t>Распоряжение Администрации Колпашевского района от 24.03.2014 № 168 "О распределении средств иных межбюджетных трансфертов на поощрение поселенческих команд, участвовавших в VII зимней межпоселенческой спартакиаде в с. Тогур, из бюджета муниципального образования "Колпашевский район" в 2014 году"</t>
  </si>
  <si>
    <t>24.03.2014- 05.07.2014</t>
  </si>
  <si>
    <t>Постановление Администрации колпашевского района от 10.10.2014 № 1178 "О порядке расходования средств субсидии на софинансирование расходных обязательств муниципального образования "Колпашевский район" на предоставление социальных выплат молодым семьям для приобретения (строительства) жилья в рамках подпрограммы "обеспечение жильем молодых семей" федеральной целевой программы "Жилище" на 2011-2015 годы и государственной программы "Обеспечение жильем молодых семей в Томской области на 2011-2015 годы"</t>
  </si>
  <si>
    <t>10.10.2014- 31.12.2014</t>
  </si>
  <si>
    <t>ИМБТ на выполнение работ по планировке территории, для обустройства спортивного стадиона в п.Б.Саровка</t>
  </si>
  <si>
    <t>Решение Думы Колпашевского района от 27.10.2014 № 113 "О предоставлении иных межбюджетных трансфертов бюджету муниципального образования "Саровское сельское поселение" на выполнение работ по планировке территории для обустройства спортивного стадиона в п. Б. Саровка"</t>
  </si>
  <si>
    <t>27.10.2014- 20.12.2014</t>
  </si>
  <si>
    <t>ИМБТ на подготовку объектов коммунального хозяйства к зиме (Колпашевское)</t>
  </si>
  <si>
    <t>ИМБТ на ремонт оборудования в котельной с.Чажемто</t>
  </si>
  <si>
    <t>ИМБТ на укрепление материально - технической базы</t>
  </si>
  <si>
    <t>Решение Думы Колпашеского района от 27.10.2014 № 114 "О предоставлении иных межбюджетных трансфертов бюджету муниципального образования "Саровское сельское поселение" на укрепление материально-технической базы"</t>
  </si>
  <si>
    <t>Решение Думы Колпашевского района от 27.10.2014 № 115 "О предоставлении иных межбюджетных трансфертов бюджету муниципального образования "Дальненское сельское поселение" на укрепление материально-технической базы"</t>
  </si>
  <si>
    <t>Расходы на реализацию муниципальной программы "Повышение общественной безопасности на территории МО "Колпашевский район" на 2013-2018 годы"</t>
  </si>
  <si>
    <t>Постановление Администрации Колпашевского района от 05.03.2013 № 196 "Об утверждении муниципальной программы "Повышение общественной безопасности на территории муниципального образования "Колпашевский район" на 2013-2018 годы" (в редакции постановлений Администрации Колпашевского района от 18.11.2013 № 1202, от 14.05.2014 № 441, от 18.07.2014 № 692)</t>
  </si>
  <si>
    <t>05.03.2013- 31.12.2018</t>
  </si>
  <si>
    <t>Расходы на реализацию муниципальной программы "Развитие системы дополнительного образования в Колпашевском районе на базе муниципальных образовательных организаций дополнительного образования на 2014-2020 годы"</t>
  </si>
  <si>
    <t>Постановление Администрации Колпашевского района от 19.09.2013 № 990 "Об утверждении муниципальной программы "Развитие системы дополнительного образования в Колпашевском районе на базе муниципальных образовательных организаций дополнительного образования на 2014-2020 годы" (в редакции от 03.06.2014 № 512)</t>
  </si>
  <si>
    <t>МБТ в соответствии с распоряжением Администрации Томской области от 13.10.2014 № 275-р-в</t>
  </si>
  <si>
    <t>МБТ в соответствии с распоряжением Администрации Томской области от 22.10.2014 № 743-ра</t>
  </si>
  <si>
    <t>Остатки 2013 года по субсидии на софинансирование реализации проектов, отобранных по итогам пролведения конкурса проектов в рамках реализации ДЦП "Развитие культуры ТО на 2013-2017 годы"</t>
  </si>
  <si>
    <t>Резервные фонды местных администраций</t>
  </si>
  <si>
    <t>1301</t>
  </si>
  <si>
    <t>Обслуживание внутреннего долга</t>
  </si>
  <si>
    <t>Постановление Главы Колпашевского района от 25.07.2014 № 130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 (в редакции от 07.10.2014 № 156)</t>
  </si>
  <si>
    <t>Расходы в соответствии с распоряжением Администрации Томской области от 07.07.2014 № 428-ра</t>
  </si>
  <si>
    <t>Постановление Главы Колпашевского района от 23.10.2014 № 159 "О расходовании средств субсидии из резервного фонда финансирования непредвиденных расходов Администрации Томской области на приобретение памятного знака "Участникам боевых действий, погибшим при исполнении воинского долга"</t>
  </si>
  <si>
    <t>23.10.2014- 25.12.2014</t>
  </si>
  <si>
    <t>Решение Думы Колпашевского района от 10.09.2012 № 115 "О предоставлении иных межбюджетных трансфертов на поддержку мер по обеспечению сбалансированности местных бюджетов" (в редакции от 28.10.2013 № 85, от 22.09.2014 № 87, от 27.10.2014 № 112)</t>
  </si>
  <si>
    <t>Решение Думы Колпашевского района от 13.08.2014 № 82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 для лиц, работающих в органах местного самоуправления муниципального образования "Колпашевский район", в органах Администрации Колпашевского района и муниципальных учреждениях, финансируемых из бюджета муниципального образования "Колпашевский район",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Колпашевского района" (в редакции от 22.09.2014 № 89, от 27.10.2014 № 116)</t>
  </si>
  <si>
    <t>Решение Думы Колпашевского района от 17.03.2014 № 24 "О предоставлении иных межбюджетных трансфертов бюджету муниципального образования "Колпашевское городское поселение" на реализацию долгосрочной целевой программы "Развитие газоснабжения и газификации Томской области на 2013-2015 годы" (в редакции от 27.10.2014 № 120)</t>
  </si>
  <si>
    <t>Решение Думы Колпашевского района от 28.04.2014 № 46 "О предоставлении иных межбюджетных трансфертов бюджетам муниципальных образований Колпашевского района на изготовление технической документации и проведение землеустроительных работ по межеванию земельных участков и постановке их на кадастровый учет  в целях регистрации права собственности на автомобильные дороги" (в редакции от 22.09.2014 № 108, от 27.10.2014 № 122)</t>
  </si>
  <si>
    <t>Решение Думы Колпашевского района от 27.06.2014 № 67 "О предоставлении иных межбюджетных трансфертов бюджету муниципального образования "Колпашевское городское поселение" на организацию уличного освещения в г.Колпашево" (в редакции от 27.10.2014 № 123)</t>
  </si>
  <si>
    <t>Решение Думы Колпашевского района от 28.04.2014 № 43 "О предоставлении иных межбюджетных трансфертов поселениям на разработку схем теплоснабжения и водоснабжения" (в редакции от 27.10.2014 № 124)</t>
  </si>
  <si>
    <t>Постановление Главы Колпашевского района от 05.11.2014 № 163 "О расходовании средств субсидии из резервного фонда финансирования непредвиденных расходов Администрации Томской области на реконструкцию спортивного стадиона и ремонт памятника "50 лет Победы в Великой Отечественной войне 1941 - 1945 годов" в с. Тогур Колпашевского района Томской области"</t>
  </si>
  <si>
    <t>05.11.2014- 25.12.2014</t>
  </si>
  <si>
    <t>Постановление Администрации Колпашевского района от 13.11.2014 № 1313 "О порядке расходования средств субсидии на софинансирование реализации проектов, отобранных по итогам проведения конкурса проектов в рамках реализации долгосрочной целевой программы "Развитие культуры Томской области на 2013 - 2017 годы" "Организация "культурного десанта" по муниципальным районам Томской области Колпашевского Народного драматического театра им.Валентина Пикалова"</t>
  </si>
  <si>
    <t>13.11.2014- 15.12.2014</t>
  </si>
  <si>
    <t>Постановление Администрации Колпашевского района от 17.11.2014 № 1332 "О порядке расходования неиспользованных в 2013 году средств субсидии из областного бюджета на строительство отстойника промывочной воды для станции обезжелезивания в г.Колпашево Томской области"</t>
  </si>
  <si>
    <t>17.11.2014- 23.12.2014</t>
  </si>
  <si>
    <t>ИМБТ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t>
  </si>
  <si>
    <t>Постановление Главы Колпашевского района от 17.11.2014 № 167 "О предоставлении средств иных межбюджетных трансфертов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организации культуры в 2014 году"</t>
  </si>
  <si>
    <t>17.11.2014- 25.12.2014</t>
  </si>
  <si>
    <t>ИМБТ на организацию текущего ремонта памятника погибшим воинам в Великой Отечественной войне (НГСС)</t>
  </si>
  <si>
    <t>Постановление Главы Колпашевс кого района от 19.11.2014 № 168 "О предоставлении средств иных межбюджетных трансфертов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организации культуры в 2014 году"</t>
  </si>
  <si>
    <t>19.11.2014- 25.12.2014</t>
  </si>
  <si>
    <t>ИМБТ на участие специалистов учреждений культуры в обучающих семинарах и обучение специалистов учреждений культуры на курсах повышения квалификации</t>
  </si>
  <si>
    <t>Постановление Главы Колпашевского района от 19.11.2014 № 173 "О предоставлении средств иных межбюджетных трансфертов на участие специалистов учреждений культуры в обучающих семинарах и обучение специалистов учреждений культуры на курсах повышения квалификации"</t>
  </si>
  <si>
    <t>ИМБТ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«Саровское сельское поселение»</t>
  </si>
  <si>
    <t>Решение Думы Колпашевского района от 15.12.2014 № 143 "О предоставлении иных межбюджетных трансфертов бюджету муниципального образования "Саровское сельское поселение"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"Саровское сельское поселение"</t>
  </si>
  <si>
    <t>15.12.2014- 25.12.2014</t>
  </si>
  <si>
    <t>ИМБТ на ремонт жилого дома по адресу г. Колпашево, ул. Коммунистическая, 18</t>
  </si>
  <si>
    <t>Решение Думы Колпашевского района от 15.12.2014 № 144 "О предоставлении иных межбюджетных трансфертов бюджету муниципального образования "Колпашевское городское поселение" на ремонт жилого дома по адресу: г.Колпашево, ул.Коммунистическая, 18"</t>
  </si>
  <si>
    <t>Решение Думы Колпашевского района от 15.12.2014 № 139 "О предоставлении иных межбюджетных трансфертов бюджету муниципального образования "Инкинское сельское поселение" на приобретение и доставку дымососа для котельной в с.Инкино"</t>
  </si>
  <si>
    <t>ИМБТ на выполнение работ по изготовлению проектно - сметной документации для размещения сооружений спортивного назначения по адресу: Томская область, Колпашевский район, п. Большая Саровка, ул. Советская, 23/1, выполнение кадастровых работ и постановку на государственный кадастровый учет земельного участка, расположенного по адресу: Томская область, Колпашевский район, п. Большая Саровка, ул. Советская, 23/1</t>
  </si>
  <si>
    <t>Решение Думы Колпашевского района от 15.12.2014 № 158 "О предоставлении иных межбюджетных трансфертов бюджету муниципального образования "Саровское сельское поселение" на выполнение работ по изготовлению проектно-сметной документации для размещения сооружений спортивного назначения по адресу: Томская область, Колпашевский район, п.Большая Саровка, ул.Советская, 23/1, выполнение кадастровых работ и постановку на государственный кадастровый учёт земельного участка, расположенного по адресу: Томская область, Колпашевский район, п.Большая Саровка, ул.Советская, 23/1"</t>
  </si>
  <si>
    <t>ИМБТ на приобретение глубинного насоса для водонапорной башни</t>
  </si>
  <si>
    <t>Решение Думы Колпашевского района от 15.12.2014 № 142 "О предоставлении иных межбюджетных трансфертов бюджету муниципального образования "Новоселовское сельское поселение" на приобретение глубинного насоса для водонапорной башни" (в редакции от 25.12.2014 № 175)</t>
  </si>
  <si>
    <t>ИМБТ на приобретение и установку светодиодных светильников для организации уличного освещения</t>
  </si>
  <si>
    <t>Решение Думы Колпашевского района от 15.12.2014 № 140 "О предоставлении иных межбюджетных трансфертов бюджету муниципального образования "Новоселовское сельское поселение" на приобретение и установку светодиодных светильников для организации уличного освещения" (в редакции от 25.12.2014 № 174)</t>
  </si>
  <si>
    <t>ИМБТ на софинансирование реконструкции инженерных сетей микрорайона "Звезда" г. Колпашево Томской области</t>
  </si>
  <si>
    <t>Решение думы Колпашевского района от 15.12.2014 № 146 "О предоставлении иных межбюджетных трансфертов бюджету муниципального образования "Колпашевское городское поселение" на софинансирование реконструкции инженерных сетей микрорайона "Звезда" г.Колпашево Томской области" (в редакции от 25.12.2014 № 178)</t>
  </si>
  <si>
    <t>ИМБТ на софинансирование реконструкции инженерных сетей микрорайона "Победа" г. Колпашево Томской области</t>
  </si>
  <si>
    <t>ИМБТ на изготовление технической документации объектов учреждений культуры Колпашевского района</t>
  </si>
  <si>
    <t>Постановлени е Главы Колпашевского района от 17.12.2014 № 186 "О предоставлении средств иных межбюджетных трансфертов на изготовление технической документации объектов учреждений культуры поселений муниципального образования «Колпашевский район»</t>
  </si>
  <si>
    <t>17.12.2014- 30.12.2014</t>
  </si>
  <si>
    <t>Субсидия на реализацию Государственной программы "Развитие малоэтажного строительства в Томской области на 2013 - 2017 годы" (Разработка проектов планировки территорий, подлежащих предоставлению под строительство жилья экономического класса)</t>
  </si>
  <si>
    <t>Постановление Администрации Колпашевского района от 23.12.2014 № 1561 "О порядке расходования средств субсидии из областного бюджета на разработку проектов планировки территорий, подлежащих предоставлению под строительство жилья экономического класса в рамках государственной программы "Развитие малоэтажного строительства в Томской области на 2013-2017 годы"</t>
  </si>
  <si>
    <t>23.12.2014- 30.12.2014</t>
  </si>
  <si>
    <t>Предоставление иных межбюджетных трансфертов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t>
  </si>
  <si>
    <t>Постановление Администрации Колпашевского района от 15.12.2014 № 1451 "О порядке расходования средств иных межбюджетных трансфертов на проведение мероприятий по подключению общедоступных библиотек к сети Интернет и развитию системы библиотечного дела с учётом задачи расширения информационных технологий и оцифровки (приобретение оргтехники)" (в редакции от 24.12.2014 № 1569)</t>
  </si>
  <si>
    <t>15.12.2014- 31.12.2014</t>
  </si>
  <si>
    <t>19.12.2014- 30.12.2014</t>
  </si>
  <si>
    <t>Постановление Администрации Колпашевского района от 19.12.2014 № 1518 "О порядке расходования средств субсидии из областного бюджета на реконструкцию инженерных сетей микрорайона "Звезда" г.Колпашево Томской области"</t>
  </si>
  <si>
    <t>МБТ из резервного фонда финансирования непредвиденных расходов Администрации Томской области (в соответствии с распоряжением АТО от 08.12.2014 № 345-р-в)</t>
  </si>
  <si>
    <t>Постановление Главы Колпашевского района от 22.12.2014 № 187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"Чажемтовское сельское поселение" на укрепление материально-технической базы"</t>
  </si>
  <si>
    <t>22.12.2014- 30.12.2014</t>
  </si>
  <si>
    <t xml:space="preserve">предоставление субсидий на 1 кг. реализованного и (или) отгруженного в собственную переработку молока) </t>
  </si>
  <si>
    <t>МБТ из резервного фонда финансирования непредвиденных расходов Администрации Томской области (в соотвествии с распоряжением АТО от 30.10.2014 № 305-р-в)</t>
  </si>
  <si>
    <t>Мероприятия государственной программы РФ "Доступная среда" на 2011-2015 годы</t>
  </si>
  <si>
    <t>МБТ из резервного фонда финансирования непредвиденных расходов Администрации Томской области (в соотвествии с распоряжением АТО от 01.12.2014 № 332-р-в)</t>
  </si>
  <si>
    <t>Создание в общеобразовательных организациях условий для инклюзивного образования детей - 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t>
  </si>
  <si>
    <t>Государственная программа "Развитие общего и дополнительного образования в Томской области на 2014 - 2020 годы"</t>
  </si>
  <si>
    <t>МБТ из резервного фонда финансирования непредвиденных расходов Администрации Томской области (в соответствии с распоряжением АТО от 12.12.2014 № 354-р-в)</t>
  </si>
  <si>
    <t>" 20 " января  2015г.</t>
  </si>
  <si>
    <t>Постановление Администрации Колпашевского района от 05.03.2013 № 196 "Об утверждении долгосрочной целевой программы "Повышение общественной безопасности на территории муниципального образования "Колпашевский район" на 2013-2018 годы" (в редакции от 18.11.2013 № 1202, от 14.05.2014 № 441, от 18.07.2014 № 692, от 30.09.2014 № 1121, от 10.11.2014 № 1303)</t>
  </si>
  <si>
    <t>08.08.2014- 31.12.2014</t>
  </si>
  <si>
    <t>Постановление Администрации Колпашевского района от 08.08.2014 № 783 "О порядке использования средств муниципальной программы «Повышение общественной безопасности на территории муниципального образования «Колпашевский район» на 2013-2018 годы», предусмотренных на проведение мероприятий по оборудованию системой видеонаблюдения мест массового скопления людей на территории г.Колпашево" (в редакции от 17.11.2014 № 1331, от 28.11.2014 № 1393)</t>
  </si>
  <si>
    <t>Постановление Главы Колпашевского района от 19.11.2014 № 171 "О порядке расходования средств бюджетных ассигнований резервного фонда финансирования непредвиденных расходов Администрации Томской области"</t>
  </si>
  <si>
    <t>19.11.2014- 31.12.2014</t>
  </si>
  <si>
    <t>Постановление Администрации Колпашевского района от 28.11.2014 № 768 "О порядке использования средств субсидии из областного бюджета на реализацию мероприятий государственной программы "Повшение уровня пенсионного обеспечения работников бюджетной сферы, государственных и муниципальных служащих Томской области на период 2013- 2023 годов"</t>
  </si>
  <si>
    <t>28.11.2014- 05.12.2014</t>
  </si>
  <si>
    <t>Постановление Администрации Колпашевского района от 26.11.2014 № 1388 "О порядке расходования средств субсидии из областного бюджета местному бюджету муниципального образования "Колпашевский район" в целях поддержки муниципальной программы развития малого и среднего предпринимательства"</t>
  </si>
  <si>
    <t>26.11.2014- 31.12.2014</t>
  </si>
  <si>
    <t>Постановление Администрации Колпашевского района от 25.11.2014 № 1374 "О предоставлении иных межбюджетных трансфертов на обеспечение жилыми помещениями детей-сирот и детей, оставшихся без попечения родителей, а также лиц из их числа, поселениям Колпашевского района"</t>
  </si>
  <si>
    <t>25.11.2014- 25.12.2014</t>
  </si>
  <si>
    <t>Распоряжение Администрации Колпашевского района от 08.09.2014 № 644 "О распределении средств иных межбюджетных трансфертов на улучшение спортивно материально – технической базы поселений, участвовавших в IX летней межпоселенческой спартакиаде в д.Маракса, из бюджета муниципального образования «Колпашевский район» в 2014 году" (в редакции от 28.11.2014 № 912)</t>
  </si>
  <si>
    <t>Постановление Главы Колпашевского района от 25.07.2014 № 130 "О порядке расходования бюджетных ассигнований за счет средств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 (в редакции от 07.10.2014 № 156, от 19.11.2014 № 172, от 11.12.2014 № 178)</t>
  </si>
  <si>
    <t>Постановление Администрации Колпашевского района от 05.02.2014 № 93 "О порядке расходования средств субсидии на компенсацию расходов по организации электроснабжения от дизельных электростанций" (в редакции от 12.12.2014 № 1434)</t>
  </si>
  <si>
    <t>Решение Думы Колпашевского района от 24.12.2010 № 36 "О компенсации расходов на питание обучающимся муниципальных общеобразовательных учреждений Колпашевского района" (в редакции от 29.08.2011 № 91, от 16.12.2011 № 166, от 13.02.2012 № 25, от 10.09.2012 № 116, от 19.12.2012 № 153, от 05.09.2013 № 69, от 28.10.2013 № 87, от 30.01.2014 № 3, от 15.12.2014 № 133, от 15.12.2014 № 134)</t>
  </si>
  <si>
    <t>Решение Думы Колпашевского района от 14.02.2011 № 5 "О мерах по реализации Закона Томской области от 17.12.2007 № 276-ОЗ "Об утверждении Методики расета субвенций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муниципальных общеобразовательных  организациях в Томской области" (в редакции от 25.11.2011 № 140, от 16.07.2012 № 98, от 19.12.2012 № 154, от 17.06.2013 № 55, от 16.12.2013 № 118, от 27.06.2014 № 54, от 15.12.2014 № 137)</t>
  </si>
  <si>
    <t>Решение Думы Колпашевского района от 27.06.2014 № 71 "О предоставлении иных межбюджетных трансфертов бюджету муниципального образования «Чажемтовское сельское поселение» на организацию газоснабжения с.Чажемто" (в редакции от 15.12.2014 № 138)</t>
  </si>
  <si>
    <t>Решение Думы Колпашевского района от 25.12.2009 № 774 "О порядке использования средств бюджета муниципального образования "Колпашевский район"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 (в редакции от 16.04.2010 № 824, от 23.04.2012 № 66, от 28.04.2014 № 40, от 15.12.2014)</t>
  </si>
  <si>
    <t xml:space="preserve">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 (в редакции от 25.11.2013 № 105, от 22.09.2014 № 92, от 15.12.2014 № 153)
</t>
  </si>
  <si>
    <t>Решение Думы Колпашевского района от 25.11.2013 № 107 "О финансировании за счет средств бюджета мМО "Колпашевский район" мероприятий направленных на поддержку социально-орентированных некомерческих организаций, не являющихся муниципальными учреждениями" (в редакции от 15.12.2014 № 154)</t>
  </si>
  <si>
    <t>Решение Думы Колпашевского района от 30.03.2007 № 307 "Об утверждении Положения об обеспечении условий для развития на территории муниципальногообразования "Колпашевский район"физической культуры и массового спорта , организация проведения официальных физкультурно-оздоровительных мероприятий Колпашевского района (в редакции от 30.08.2007 № 356, от 28.08.2007 № 525, от 24.05.2010 № 835, от 25.04.2011 № 39, от 23.04.2012 № 68, от 15.12.2014 № 155), решение Думы Колпашевского района от 28.10.2009 № 716 " Об использовании средств местного бюджета на финансирование расходов, связанных с участием обучающихся муниципальных образовательных учреждений муниципального образования "Колпашевский район" в спортивных мероприятиях районного, регионального, межрегионального и федерального уровней" (в редакции от 13.02.2012 № 24, от 19.12.2012 № 152)</t>
  </si>
  <si>
    <t>Решение Думы Колпашевского района от 25.11.2013 № 106 "О финансировании за счёт бюджета муниципального образования "Колпашевский район" мероприятий, направленных на поддержку решения жилищной проблемы молодых семей" (в редакции от 15.12.2014 № 157)</t>
  </si>
  <si>
    <t>Решение Думы Колпашевского района от 28.04.2014 № 42 "О финансировании расходов на создание условий для оказания медецинской помощи населению на территории Колпашевского района" (в редакции от 22.09.2014 № 90, от 15.12.2014 № 159)</t>
  </si>
  <si>
    <t>Решение Думы Колпашевского района от 29.11.2006 № 240 "Об утверждении Положения "Об организации и осуществлении мероприятий межпоселенческого характера по работе с детьми и молодежью на территории муниципального образования "Колпашевский район" (в редакции от 15.12.2014 № 162)</t>
  </si>
  <si>
    <t>Постановление Администрации Колпашевского района от 17.12.2014 № 185 "О порядке расходования средств бюджетных ассигнований резервного фонда финансирования непредвиденных расходов Администрации Томской области</t>
  </si>
  <si>
    <t>17.12.2014- 31.12.2014</t>
  </si>
  <si>
    <t>Постановление Администрации Колпашевского района от 19.12.2014 № 1519 "О порядке расходования средств субсидии из областного бюджета на реконструкцию инженерных сетей микрорайона "Победа" г.Колпашево Томской области" (в редакции от 19.12.2014 № 1519)</t>
  </si>
  <si>
    <t>Постановление Администрации Колпашевского района от 15.07.2014 № 675 "Об утверждении порядка предоставления мер социальной поддержки медицинским работникам областного государственного бюджетного учреждения здравоохранения "Колпашевская районная больница" и лицам, заключившим ученический договор с областным государственным бюджетным учреждением здравоохранения "Колпашевская районная больница" (в редакции от 03.09.2014 № 95, от 13.11.2014 № 1312, от 25.11.2014 № 1369, от 22.12.2014 № 1513)</t>
  </si>
  <si>
    <t>Постановление Администрации Колпашевского района от 18.07.2014 № 693 "О порядке расходования неиспользованных в 2013 году средств субсидии из областного бюджета (федеральные средства) на строительство отстойника промывочной воды для станции обезжелезивания в г.Колпашево Томской области по реализации мероприятий федеральной целевой программы "Чистая вода" на 2011-2017 годы" (в редакции от 22.12.2014 № 1538)</t>
  </si>
  <si>
    <t>18.07.2014- 23.12.2014</t>
  </si>
  <si>
    <t>Постановление Администрации Колпашевского района от 09.07.2014 № 655 "О порядке расходования средств субсидии на обеспечение мероприятий по переселению граждан из аварийного жилищного фонда" (в редакции от 27.08.2014 № 877, от 16.12.2014 № 1452, от 22.12.2014 № 1548)</t>
  </si>
  <si>
    <t>09.07.2014- 26.12.2014</t>
  </si>
  <si>
    <t>Постановление Администрации Колпашевского района от 09.07.2014 № 656 "О порядке расходования средств субсидии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 - коммунального хозяйства" (в редакции от 27.08.2014 № 878, от 16.12.2014 № 1453, от 22.12.2014 № 1549)</t>
  </si>
  <si>
    <t>Постановление Администрации Колпашевского района от 12.02.2014 № 122 "О порядке расходования средств субсидии из областного бюджета на оплату труда руководителям и специалистам муниципальных учреждений культуры и искусства Колпашевского района в части выплат надбавок и доплат к тарифной ставке (должностному окладу)" (в редакции от 22.12.2014 № 1552)</t>
  </si>
  <si>
    <t>Решение Думы Колпашевского района от 30.01.2014 № 8 "О предоставлении иных межбюджетных трансфертов бюджету муниципального образования "Дальненское сельское поселение" на приобретение легкового автомобиля для муниципальных нужд муниципального образования "Дальненское сельское поселение" (в редакции от 25.12.2014 № 171)</t>
  </si>
  <si>
    <t>30.01.2014- 26.12.2014</t>
  </si>
  <si>
    <t>17.03.2014- 26.12.2014</t>
  </si>
  <si>
    <t>Решение Думы Колпашевского района от 17.03.2014 № 29 "О предоставлении иных межбюджетных трансфертов бюджету муниципального образования "Чажемтовское сельское поселение" на реконструкцию станции обезжелезивания воды, расположенной по адресу: Томская область, с.Чажемто, ул.Ленина, 22/2" (в редакции от 22.09.2014 № 98, от 25.12.2014 № 172)</t>
  </si>
  <si>
    <t>Решение Думы Колпашевского района от 27.10.2014 № 118 "О предоставлении иных межбюджетных трансфертов бюджету муниципального образования "Чажемтовское сельское поселение" на ремонт оборудования в котельной с.Чажемто" (в редакции от 25.12.2014 № 173)</t>
  </si>
  <si>
    <t>27.10.2014- 26.12.2014</t>
  </si>
  <si>
    <t>Решение Думы Колпашевского района от 17.03.2014 № 26 "О предоставлении иных межбюджетных трансфертов бюджету муниципального образования "Колпашевское городское поселение" на осуществление дорожной деятельности в отношении автомобильных дорог общего пользования местного значения в границах населённых пунктов муниципального образования "Колпашевское городское поселение" (в редакции от 27.06.2014 № 63, от 27.10.2014 № 121, от 15.12.2014 № 147, от 25.12.2014 № 176)</t>
  </si>
  <si>
    <t>Решение думы Колпашевского района от 15.12.2014 № 145 "О предоставлении иных межбюджетных трансфертов бюджету муниципального образования "Колпашевское городское поселение" на софинансирование реконструкции инженерных сетей микрорайона "Победа" г.Колпашево Томской области" (в редакции от 25.12.2014 № 177)</t>
  </si>
  <si>
    <t>Постановление Администрации Колпашевского района от 01.10.2014 № 1130 " О порядке расходования межбюджетного трансферта из областного бюджета бюджету муниципального образования «Колпашевский район» на приобретение модульных фельдшерско-акушерских пунктов" (в редакции от 19.12.2014 № 1534, от 27.12.2014 № 1610)</t>
  </si>
  <si>
    <t>Постановление Администрации Колпашевского района от 18.07.2014 № 688 "О расходовании средств субсидии из областного бюджета на реконструкцию станции обезжелезивания воды, расположенной по адресу: Томская область, Колпашевский район, с.Чажемто, ул.Ленина, 22/2" (в редакции от 19.12.2014 № 1517, от 29.12.2014 № 1629)</t>
  </si>
  <si>
    <t>18.07.2014-30.12.2014</t>
  </si>
  <si>
    <t>Решение Думы Колпашевского района от 25.11.2013 № 104 "О порядке использования средств бюджета муниципального образования "Колпашевский район" на реализацию мероприятий, направленных на 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(в редакции от 15.12.2014 № 156)</t>
  </si>
  <si>
    <t>Постановление Администрации Колпашевского района от 18.12.2014 № 1495 "О порядке расходования средств субсидии из областного бюджета на проведение мероприятий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t>
  </si>
  <si>
    <t>18.12.2014, не указан</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</si>
  <si>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</si>
  <si>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гр.19</t>
  </si>
  <si>
    <t>финансовый год +3
(2017 год)</t>
  </si>
  <si>
    <t>Реализация муниципальной программы "Обеспечение безопасности жизнедеятельности населения на территории Колпашевского района на 2014-2016 годы"</t>
  </si>
  <si>
    <t>Постановление Администрации Колпашевского района от 20.03.2013 № 266 "Об утверждении долгосрочной целевой программы "Обеспечение безопасности жизнедеятельности населения на территории Колпашевского района на 2014-2016 годы"</t>
  </si>
  <si>
    <t>Реализация муниципальной программы "Устойчивое развитие сельских территорий МО "Колпашевский район" на 2014-2017 годы и на период до 2020 года"</t>
  </si>
  <si>
    <t>Постановление Администрации Колпашевского района от 16.08.2013 № 834 "Об утверждении муниципальной программы "Устойчивое развитие сельских территорий муниципального образования Колпашевский район Томской области на 2014-2017 годы и на период до 2020 года" (в редакции от 02.06.2014 № 506, от 18.08.2014 № 807)</t>
  </si>
  <si>
    <t>01.01.2014- 31.12.2017</t>
  </si>
  <si>
    <t>Постановление Администрации Колпашевского района от 30.12.2013 № 1404 "Об утверждении муниципальной программы "Развитие культуры в Колпашевском районе на 2014-2017 годы" (в редакции от 21.03.2014 № 269, от 20.06.2014 № 584, от 24.09.2014 № 916, от 13.10.2014 № 1181)</t>
  </si>
  <si>
    <t>Приобретение мобильных временных переносных ограждений для применения их при проведении праздничных и других мероприятий с массовым прибыванием людей (МП "Повышение общественной безопасности…")</t>
  </si>
  <si>
    <t>Постановление Администрации Колпашевского района от 05.03.2013 № 196 "Об утверждении долгосрочной целевой программы "Профилактика правонарушений на территории муниципального образования "Колпашевский район" на 2013-2018 годы" (в редакции от 18.11.13 № 1202, от 14.05.2014 № 441, от 18.07.2014 № 692, от 30.09.2014 № 1121)</t>
  </si>
  <si>
    <t>Реализация местных инициатив граждан, проживающих на территории  муниципального образования (МП "Устойчивое развитие сельских территорий…")</t>
  </si>
  <si>
    <t>Софинансирование строительства газораспределительных сетей г.Колпашево и с.Тогур, 6 очередь, 2 этап</t>
  </si>
  <si>
    <t>Мероприятия в области коммунального хозяйства</t>
  </si>
  <si>
    <t>Организация водоснабжения (МП "Устойчивое развитие сельских территорий…")</t>
  </si>
  <si>
    <t>Мероприятия по благоустройству городских округов и поселений</t>
  </si>
  <si>
    <t>Софинансирование проектирования строительства газораспределительных сетей г.Колпашево и с.Тогур, 7 очередь</t>
  </si>
  <si>
    <t>Решение Думы Колпашевского района от 27.10.2014 № 119 "О предоставлении иных межбюджетных трансфертов бюджету муниципального образования "Колпашевское городское поселение" на подготовку объектов коммунального хозяйства к зиме"</t>
  </si>
  <si>
    <t>отчетный финансовый год   (2014 год)</t>
  </si>
  <si>
    <t>текущий финансовый год (2015 год)</t>
  </si>
  <si>
    <t>финансовый год +2
(2016 год)</t>
  </si>
  <si>
    <t>гр.1</t>
  </si>
  <si>
    <t>гр.13</t>
  </si>
  <si>
    <t>гр.14</t>
  </si>
  <si>
    <t>Реестр расходных обязательств муниципального образования "Колпашевский район" на 2015 г. (плановый) и плановый период 2016-2017 годы (по состоянию на 01.01.2015)</t>
  </si>
  <si>
    <t>Решение Думы Колпашевского района от 23.04.2012 № 46 "О порядке расходования денежных средств, выделяемых бюджету муниципального образования "Колпашевский район" из бюджета Томской области"</t>
  </si>
  <si>
    <t>Постановление Администрации Колпашевского района от 16.01.2015 № 19 "О порядке расходования средств субсидии на компенсацию расходов по организации электроснабжения от дизельных электростанций"</t>
  </si>
  <si>
    <t>16.01.2015- 31.12.2015</t>
  </si>
  <si>
    <t>05.08.2013- 01.12.2014</t>
  </si>
  <si>
    <t>Постановление Администрации Колпашевского района от 18.12.2014 № 1501 "О порядке расходования средств субсидии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образовательных организаций, занимающих должности врачей, а также среднего медицинского персонала"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</si>
</sst>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FC19]d\ mmmm\ yyyy\ &quot;г.&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 numFmtId="173" formatCode="#,##0.0000"/>
    <numFmt numFmtId="174" formatCode="#,##0.00000"/>
    <numFmt numFmtId="175" formatCode="#,##0.000000"/>
    <numFmt numFmtId="176" formatCode="#,##0.0000000"/>
    <numFmt numFmtId="177" formatCode="_-* #,##0.000_р_._-;\-* #,##0.000_р_._-;_-* &quot;-&quot;??_р_._-;_-@_-"/>
    <numFmt numFmtId="178" formatCode="_-* #,##0.0000_р_._-;\-* #,##0.0000_р_._-;_-* &quot;-&quot;??_р_._-;_-@_-"/>
    <numFmt numFmtId="179" formatCode="_-* #,##0.00000_р_._-;\-* #,##0.00000_р_._-;_-* &quot;-&quot;??_р_._-;_-@_-"/>
    <numFmt numFmtId="180" formatCode="_-* #,##0.000000_р_._-;\-* #,##0.000000_р_._-;_-* &quot;-&quot;??_р_._-;_-@_-"/>
    <numFmt numFmtId="181" formatCode="_-* #,##0.0_р_._-;\-* #,##0.0_р_._-;_-* &quot;-&quot;??_р_._-;_-@_-"/>
  </numFmts>
  <fonts count="60">
    <font>
      <sz val="10"/>
      <name val="Arial Cyr"/>
      <family val="0"/>
    </font>
    <font>
      <sz val="10"/>
      <name val="Arial"/>
      <family val="2"/>
    </font>
    <font>
      <u val="single"/>
      <sz val="10"/>
      <color indexed="12"/>
      <name val="Arial Cyr"/>
      <family val="0"/>
    </font>
    <font>
      <u val="single"/>
      <sz val="10"/>
      <color indexed="36"/>
      <name val="Arial Cyr"/>
      <family val="0"/>
    </font>
    <font>
      <sz val="10"/>
      <name val="Times New Roman CYR"/>
      <family val="1"/>
    </font>
    <font>
      <sz val="9"/>
      <name val="Times New Roman CYR"/>
      <family val="1"/>
    </font>
    <font>
      <b/>
      <sz val="10"/>
      <name val="Times New Roman CYR"/>
      <family val="1"/>
    </font>
    <font>
      <sz val="8"/>
      <name val="Times New Roman CYR"/>
      <family val="1"/>
    </font>
    <font>
      <b/>
      <sz val="9"/>
      <name val="Times New Roman CYR"/>
      <family val="1"/>
    </font>
    <font>
      <b/>
      <sz val="14"/>
      <name val="Arial"/>
      <family val="2"/>
    </font>
    <font>
      <b/>
      <sz val="8"/>
      <name val="Times New Roman CYR"/>
      <family val="0"/>
    </font>
    <font>
      <sz val="9"/>
      <name val="Times New Roman"/>
      <family val="1"/>
    </font>
    <font>
      <b/>
      <sz val="6"/>
      <name val="Times New Roman CYR"/>
      <family val="1"/>
    </font>
    <font>
      <sz val="6"/>
      <name val="Times New Roman CYR"/>
      <family val="1"/>
    </font>
    <font>
      <sz val="6"/>
      <name val="Times New Roman"/>
      <family val="1"/>
    </font>
    <font>
      <u val="single"/>
      <sz val="10"/>
      <name val="Times New Roman CYR"/>
      <family val="1"/>
    </font>
    <font>
      <b/>
      <sz val="9"/>
      <name val="Times New Roman"/>
      <family val="1"/>
    </font>
    <font>
      <sz val="9"/>
      <name val="Arial Cyr"/>
      <family val="0"/>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CYR"/>
      <family val="0"/>
    </font>
    <font>
      <sz val="8"/>
      <color indexed="10"/>
      <name val="Times New Roman CYR"/>
      <family val="0"/>
    </font>
    <font>
      <b/>
      <sz val="8"/>
      <color indexed="10"/>
      <name val="Times New Roman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CYR"/>
      <family val="0"/>
    </font>
    <font>
      <sz val="8"/>
      <color rgb="FFFF0000"/>
      <name val="Times New Roman CYR"/>
      <family val="0"/>
    </font>
    <font>
      <b/>
      <sz val="8"/>
      <color rgb="FFFF0000"/>
      <name val="Times New Roman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3"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290">
    <xf numFmtId="0" fontId="0" fillId="0" borderId="0" xfId="0" applyAlignment="1">
      <alignment/>
    </xf>
    <xf numFmtId="0" fontId="1" fillId="0" borderId="0" xfId="53" applyFill="1">
      <alignment/>
      <protection/>
    </xf>
    <xf numFmtId="0" fontId="4" fillId="0" borderId="0" xfId="53" applyFont="1" applyFill="1">
      <alignment/>
      <protection/>
    </xf>
    <xf numFmtId="0" fontId="5" fillId="0" borderId="10" xfId="0" applyNumberFormat="1" applyFont="1" applyFill="1" applyBorder="1" applyAlignment="1" applyProtection="1">
      <alignment horizontal="center" vertical="center" wrapText="1" shrinkToFit="1"/>
      <protection locked="0"/>
    </xf>
    <xf numFmtId="0" fontId="4" fillId="0" borderId="0" xfId="0" applyNumberFormat="1" applyFont="1" applyFill="1" applyBorder="1" applyAlignment="1" applyProtection="1">
      <alignment vertical="top"/>
      <protection/>
    </xf>
    <xf numFmtId="0" fontId="1" fillId="0" borderId="0" xfId="53" applyFont="1" applyFill="1">
      <alignment/>
      <protection/>
    </xf>
    <xf numFmtId="14" fontId="5" fillId="0" borderId="10"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wrapText="1"/>
      <protection/>
    </xf>
    <xf numFmtId="0" fontId="4"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right" vertical="center" wrapText="1" shrinkToFit="1"/>
      <protection locked="0"/>
    </xf>
    <xf numFmtId="0" fontId="8" fillId="0" borderId="10"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shrinkToFit="1"/>
      <protection locked="0"/>
    </xf>
    <xf numFmtId="0" fontId="11" fillId="0" borderId="12" xfId="0" applyNumberFormat="1" applyFont="1" applyFill="1" applyBorder="1" applyAlignment="1" applyProtection="1">
      <alignment horizontal="center" vertical="center" wrapText="1" shrinkToFit="1"/>
      <protection locked="0"/>
    </xf>
    <xf numFmtId="0" fontId="11" fillId="0" borderId="10" xfId="0" applyNumberFormat="1" applyFont="1" applyFill="1" applyBorder="1" applyAlignment="1" applyProtection="1">
      <alignment horizontal="center" vertical="center" wrapText="1" shrinkToFit="1"/>
      <protection locked="0"/>
    </xf>
    <xf numFmtId="0" fontId="11" fillId="0" borderId="12"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11" fillId="0" borderId="11" xfId="53" applyNumberFormat="1" applyFont="1" applyFill="1" applyBorder="1" applyAlignment="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wrapText="1"/>
      <protection/>
    </xf>
    <xf numFmtId="49" fontId="13" fillId="0" borderId="10" xfId="0" applyNumberFormat="1" applyFont="1" applyFill="1" applyBorder="1" applyAlignment="1" applyProtection="1">
      <alignment horizontal="center" vertical="center" wrapText="1" shrinkToFit="1"/>
      <protection locked="0"/>
    </xf>
    <xf numFmtId="49" fontId="13" fillId="0" borderId="11" xfId="0" applyNumberFormat="1" applyFont="1" applyFill="1" applyBorder="1" applyAlignment="1" applyProtection="1">
      <alignment horizontal="center" vertical="center" wrapText="1" shrinkToFit="1"/>
      <protection locked="0"/>
    </xf>
    <xf numFmtId="49" fontId="13" fillId="0" borderId="13" xfId="0" applyNumberFormat="1" applyFont="1" applyFill="1" applyBorder="1" applyAlignment="1" applyProtection="1">
      <alignment horizontal="center" vertical="center" wrapText="1" shrinkToFit="1"/>
      <protection locked="0"/>
    </xf>
    <xf numFmtId="49" fontId="12" fillId="0" borderId="10" xfId="0" applyNumberFormat="1" applyFont="1" applyFill="1" applyBorder="1" applyAlignment="1" applyProtection="1">
      <alignment horizontal="center" vertical="center" wrapText="1" shrinkToFit="1"/>
      <protection locked="0"/>
    </xf>
    <xf numFmtId="49" fontId="13" fillId="0" borderId="12" xfId="0" applyNumberFormat="1" applyFont="1" applyFill="1" applyBorder="1" applyAlignment="1" applyProtection="1">
      <alignment horizontal="center" vertical="center" wrapText="1" shrinkToFit="1"/>
      <protection locked="0"/>
    </xf>
    <xf numFmtId="49" fontId="13" fillId="0" borderId="10" xfId="0" applyNumberFormat="1" applyFont="1" applyFill="1" applyBorder="1" applyAlignment="1" applyProtection="1">
      <alignment horizontal="center" vertical="center" wrapText="1" shrinkToFit="1"/>
      <protection locked="0"/>
    </xf>
    <xf numFmtId="164" fontId="10"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protection/>
    </xf>
    <xf numFmtId="164" fontId="7" fillId="0" borderId="11" xfId="0" applyNumberFormat="1" applyFont="1" applyFill="1" applyBorder="1" applyAlignment="1" applyProtection="1">
      <alignment horizontal="right" vertical="center" wrapText="1" shrinkToFit="1"/>
      <protection locked="0"/>
    </xf>
    <xf numFmtId="164" fontId="7" fillId="0" borderId="13" xfId="0" applyNumberFormat="1" applyFont="1" applyFill="1" applyBorder="1" applyAlignment="1" applyProtection="1">
      <alignment horizontal="right" vertical="center" wrapText="1" shrinkToFit="1"/>
      <protection locked="0"/>
    </xf>
    <xf numFmtId="164" fontId="57" fillId="0" borderId="10" xfId="0" applyNumberFormat="1" applyFont="1" applyFill="1" applyBorder="1" applyAlignment="1" applyProtection="1">
      <alignment horizontal="right" vertical="center" wrapText="1" shrinkToFit="1"/>
      <protection locked="0"/>
    </xf>
    <xf numFmtId="164" fontId="7" fillId="0" borderId="11" xfId="0" applyNumberFormat="1" applyFont="1" applyFill="1" applyBorder="1" applyAlignment="1" applyProtection="1">
      <alignment horizontal="right" vertical="center"/>
      <protection/>
    </xf>
    <xf numFmtId="164" fontId="58" fillId="0" borderId="10"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protection/>
    </xf>
    <xf numFmtId="164" fontId="59"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protection/>
    </xf>
    <xf numFmtId="164" fontId="7" fillId="0" borderId="10"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center" vertical="center" wrapText="1" shrinkToFit="1"/>
      <protection locked="0"/>
    </xf>
    <xf numFmtId="164" fontId="7" fillId="0" borderId="13" xfId="0" applyNumberFormat="1" applyFont="1" applyFill="1" applyBorder="1" applyAlignment="1" applyProtection="1">
      <alignment horizontal="right" vertical="center"/>
      <protection/>
    </xf>
    <xf numFmtId="14" fontId="11" fillId="0" borderId="10" xfId="0" applyNumberFormat="1" applyFont="1" applyFill="1" applyBorder="1" applyAlignment="1" applyProtection="1">
      <alignment horizontal="center" vertical="center" wrapText="1" shrinkToFit="1"/>
      <protection locked="0"/>
    </xf>
    <xf numFmtId="14" fontId="11" fillId="0" borderId="11" xfId="0" applyNumberFormat="1" applyFont="1" applyFill="1" applyBorder="1" applyAlignment="1" applyProtection="1">
      <alignment horizontal="center" vertical="center" wrapText="1" shrinkToFit="1"/>
      <protection locked="0"/>
    </xf>
    <xf numFmtId="14" fontId="11" fillId="0" borderId="12"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protection/>
    </xf>
    <xf numFmtId="164" fontId="58" fillId="0" borderId="10" xfId="0" applyNumberFormat="1" applyFont="1" applyFill="1" applyBorder="1" applyAlignment="1" applyProtection="1">
      <alignment horizontal="right" vertical="center"/>
      <protection/>
    </xf>
    <xf numFmtId="164" fontId="10" fillId="0" borderId="10" xfId="0" applyNumberFormat="1" applyFont="1" applyFill="1" applyBorder="1" applyAlignment="1" applyProtection="1">
      <alignment horizontal="right" vertical="center"/>
      <protection/>
    </xf>
    <xf numFmtId="164" fontId="59" fillId="0" borderId="10" xfId="0" applyNumberFormat="1" applyFont="1" applyFill="1" applyBorder="1" applyAlignment="1" applyProtection="1">
      <alignment horizontal="right" vertical="center"/>
      <protection/>
    </xf>
    <xf numFmtId="0" fontId="11"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center" vertical="center" wrapText="1" shrinkToFit="1"/>
      <protection locked="0"/>
    </xf>
    <xf numFmtId="14" fontId="5" fillId="0" borderId="11"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left" vertical="center" wrapText="1"/>
      <protection/>
    </xf>
    <xf numFmtId="49" fontId="13" fillId="0" borderId="13" xfId="0" applyNumberFormat="1" applyFont="1" applyFill="1" applyBorder="1" applyAlignment="1" applyProtection="1">
      <alignment vertical="center" wrapText="1" shrinkToFit="1"/>
      <protection locked="0"/>
    </xf>
    <xf numFmtId="49" fontId="13" fillId="0" borderId="11" xfId="0" applyNumberFormat="1" applyFont="1" applyFill="1" applyBorder="1" applyAlignment="1" applyProtection="1">
      <alignment vertical="center" wrapText="1" shrinkToFit="1"/>
      <protection locked="0"/>
    </xf>
    <xf numFmtId="49" fontId="13" fillId="0" borderId="12" xfId="0" applyNumberFormat="1" applyFont="1" applyFill="1" applyBorder="1" applyAlignment="1" applyProtection="1">
      <alignment vertical="center" wrapText="1" shrinkToFit="1"/>
      <protection locked="0"/>
    </xf>
    <xf numFmtId="0" fontId="12" fillId="0" borderId="11"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left" vertical="center" wrapText="1"/>
      <protection/>
    </xf>
    <xf numFmtId="0" fontId="13" fillId="0" borderId="12" xfId="0" applyNumberFormat="1" applyFont="1" applyFill="1" applyBorder="1" applyAlignment="1" applyProtection="1">
      <alignment vertical="center" wrapText="1"/>
      <protection/>
    </xf>
    <xf numFmtId="0" fontId="13" fillId="0" borderId="13" xfId="0" applyNumberFormat="1" applyFont="1" applyFill="1" applyBorder="1" applyAlignment="1" applyProtection="1">
      <alignment vertical="center" wrapText="1"/>
      <protection/>
    </xf>
    <xf numFmtId="14" fontId="11" fillId="0" borderId="13"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horizontal="center" vertical="center" wrapText="1" shrinkToFit="1"/>
      <protection locked="0"/>
    </xf>
    <xf numFmtId="0" fontId="11" fillId="0" borderId="13"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2" fillId="0" borderId="12" xfId="0" applyNumberFormat="1" applyFont="1" applyFill="1" applyBorder="1" applyAlignment="1" applyProtection="1">
      <alignment horizontal="center" vertical="center" wrapText="1" shrinkToFit="1"/>
      <protection locked="0"/>
    </xf>
    <xf numFmtId="164" fontId="7" fillId="0" borderId="12" xfId="0" applyNumberFormat="1" applyFont="1" applyFill="1" applyBorder="1" applyAlignment="1" applyProtection="1">
      <alignment vertical="center" wrapText="1" shrinkToFit="1"/>
      <protection locked="0"/>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4"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vertical="top"/>
      <protection/>
    </xf>
    <xf numFmtId="0" fontId="1" fillId="0" borderId="0" xfId="53" applyFont="1" applyFill="1" applyBorder="1">
      <alignment/>
      <protection/>
    </xf>
    <xf numFmtId="0" fontId="13" fillId="0" borderId="13" xfId="0" applyNumberFormat="1" applyFont="1" applyFill="1" applyBorder="1" applyAlignment="1" applyProtection="1">
      <alignment horizontal="center" vertical="center" wrapText="1"/>
      <protection/>
    </xf>
    <xf numFmtId="0" fontId="5" fillId="0" borderId="10" xfId="53" applyNumberFormat="1" applyFont="1" applyFill="1" applyBorder="1" applyAlignment="1">
      <alignment horizontal="center" vertical="center" wrapText="1"/>
      <protection/>
    </xf>
    <xf numFmtId="0" fontId="11" fillId="0" borderId="13"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horizontal="center" vertical="center" wrapText="1" shrinkToFit="1"/>
      <protection locked="0"/>
    </xf>
    <xf numFmtId="0" fontId="5" fillId="0" borderId="12" xfId="53" applyFont="1" applyFill="1" applyBorder="1" applyAlignment="1">
      <alignment horizontal="center" vertical="center" wrapText="1"/>
      <protection/>
    </xf>
    <xf numFmtId="14" fontId="5" fillId="0" borderId="10" xfId="0" applyNumberFormat="1" applyFont="1" applyFill="1" applyBorder="1" applyAlignment="1" applyProtection="1">
      <alignment horizontal="center" vertical="center" wrapText="1" shrinkToFit="1"/>
      <protection locked="0"/>
    </xf>
    <xf numFmtId="0" fontId="13"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49" fontId="13" fillId="0" borderId="10" xfId="0" applyNumberFormat="1" applyFont="1" applyFill="1" applyBorder="1" applyAlignment="1" applyProtection="1">
      <alignment horizontal="center" vertical="center" wrapText="1"/>
      <protection/>
    </xf>
    <xf numFmtId="49" fontId="13"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1" xfId="53" applyNumberFormat="1" applyFont="1" applyFill="1" applyBorder="1" applyAlignment="1">
      <alignment horizontal="center" vertical="center" wrapText="1"/>
      <protection/>
    </xf>
    <xf numFmtId="0" fontId="5" fillId="0" borderId="12" xfId="53" applyNumberFormat="1" applyFont="1" applyFill="1" applyBorder="1" applyAlignment="1">
      <alignment horizontal="center" vertical="center" wrapText="1"/>
      <protection/>
    </xf>
    <xf numFmtId="0" fontId="5" fillId="0" borderId="13" xfId="53" applyNumberFormat="1" applyFont="1" applyFill="1" applyBorder="1" applyAlignment="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164" fontId="7" fillId="0" borderId="12" xfId="0" applyNumberFormat="1" applyFont="1" applyFill="1" applyBorder="1" applyAlignment="1" applyProtection="1">
      <alignment vertical="center"/>
      <protection/>
    </xf>
    <xf numFmtId="49" fontId="13" fillId="0" borderId="12" xfId="0" applyNumberFormat="1" applyFont="1" applyFill="1" applyBorder="1" applyAlignment="1" applyProtection="1">
      <alignment horizontal="center" vertical="center" wrapText="1"/>
      <protection/>
    </xf>
    <xf numFmtId="14"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vertical="center" wrapText="1"/>
      <protection/>
    </xf>
    <xf numFmtId="0" fontId="8"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vertical="center" wrapText="1"/>
      <protection/>
    </xf>
    <xf numFmtId="164" fontId="7" fillId="0" borderId="10" xfId="0" applyNumberFormat="1" applyFont="1" applyFill="1" applyBorder="1" applyAlignment="1" applyProtection="1">
      <alignment vertical="center" wrapText="1" shrinkToFit="1"/>
      <protection locked="0"/>
    </xf>
    <xf numFmtId="164" fontId="7" fillId="0" borderId="10" xfId="0" applyNumberFormat="1" applyFont="1" applyFill="1" applyBorder="1" applyAlignment="1" applyProtection="1">
      <alignment vertical="center"/>
      <protection/>
    </xf>
    <xf numFmtId="164" fontId="7" fillId="0" borderId="11" xfId="0" applyNumberFormat="1" applyFont="1" applyFill="1" applyBorder="1" applyAlignment="1" applyProtection="1">
      <alignment vertical="center" wrapText="1" shrinkToFit="1"/>
      <protection locked="0"/>
    </xf>
    <xf numFmtId="164" fontId="7" fillId="0" borderId="11" xfId="0" applyNumberFormat="1" applyFont="1" applyFill="1" applyBorder="1" applyAlignment="1" applyProtection="1">
      <alignment vertical="center"/>
      <protection/>
    </xf>
    <xf numFmtId="0" fontId="8" fillId="0" borderId="0" xfId="53" applyFont="1" applyFill="1" applyAlignment="1">
      <alignment horizontal="center" vertical="center"/>
      <protection/>
    </xf>
    <xf numFmtId="0" fontId="5" fillId="0" borderId="12" xfId="0" applyNumberFormat="1" applyFont="1" applyFill="1" applyBorder="1" applyAlignment="1" applyProtection="1">
      <alignment vertical="center" wrapText="1" shrinkToFit="1"/>
      <protection locked="0"/>
    </xf>
    <xf numFmtId="164" fontId="7" fillId="0" borderId="13" xfId="0" applyNumberFormat="1" applyFont="1" applyFill="1" applyBorder="1" applyAlignment="1" applyProtection="1">
      <alignment vertical="center"/>
      <protection/>
    </xf>
    <xf numFmtId="0" fontId="1" fillId="0" borderId="0" xfId="53" applyFill="1" applyBorder="1">
      <alignment/>
      <protection/>
    </xf>
    <xf numFmtId="0" fontId="4" fillId="0" borderId="0" xfId="53" applyFont="1" applyFill="1" applyBorder="1">
      <alignment/>
      <protection/>
    </xf>
    <xf numFmtId="0" fontId="5" fillId="0" borderId="0" xfId="53" applyFont="1" applyFill="1" applyBorder="1">
      <alignment/>
      <protection/>
    </xf>
    <xf numFmtId="0" fontId="6" fillId="0" borderId="0" xfId="53" applyFont="1" applyFill="1" applyBorder="1">
      <alignment/>
      <protection/>
    </xf>
    <xf numFmtId="0" fontId="4" fillId="0" borderId="0" xfId="53" applyFont="1" applyFill="1" applyBorder="1">
      <alignment/>
      <protection/>
    </xf>
    <xf numFmtId="0" fontId="4" fillId="0" borderId="0" xfId="53" applyFont="1" applyFill="1" applyBorder="1" applyAlignment="1">
      <alignment horizontal="center" vertical="center"/>
      <protection/>
    </xf>
    <xf numFmtId="0" fontId="4" fillId="0" borderId="0" xfId="53" applyFont="1" applyFill="1" applyBorder="1" applyAlignment="1">
      <alignment/>
      <protection/>
    </xf>
    <xf numFmtId="0" fontId="5" fillId="0" borderId="0" xfId="53" applyFont="1" applyFill="1" applyBorder="1" applyAlignment="1">
      <alignment/>
      <protection/>
    </xf>
    <xf numFmtId="164" fontId="7" fillId="0" borderId="13" xfId="0" applyNumberFormat="1" applyFont="1" applyFill="1" applyBorder="1" applyAlignment="1" applyProtection="1">
      <alignment vertical="center" wrapText="1" shrinkToFit="1"/>
      <protection locked="0"/>
    </xf>
    <xf numFmtId="49" fontId="14"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wrapText="1"/>
    </xf>
    <xf numFmtId="49" fontId="13" fillId="0" borderId="10" xfId="0" applyNumberFormat="1" applyFont="1" applyFill="1" applyBorder="1" applyAlignment="1" applyProtection="1">
      <alignment vertical="center" wrapText="1" shrinkToFit="1"/>
      <protection locked="0"/>
    </xf>
    <xf numFmtId="0" fontId="0" fillId="0" borderId="0" xfId="0" applyFill="1" applyAlignment="1">
      <alignment/>
    </xf>
    <xf numFmtId="0" fontId="18" fillId="0" borderId="12" xfId="0" applyFont="1" applyFill="1" applyBorder="1" applyAlignment="1">
      <alignment horizontal="left" vertical="center" wrapText="1"/>
    </xf>
    <xf numFmtId="0" fontId="11" fillId="0" borderId="12" xfId="53" applyNumberFormat="1" applyFont="1" applyFill="1" applyBorder="1" applyAlignment="1">
      <alignment horizontal="center" vertical="center" wrapText="1"/>
      <protection/>
    </xf>
    <xf numFmtId="49" fontId="12" fillId="0" borderId="11" xfId="0" applyNumberFormat="1" applyFont="1" applyFill="1" applyBorder="1" applyAlignment="1" applyProtection="1">
      <alignment horizontal="center" vertical="center" wrapText="1" shrinkToFit="1"/>
      <protection locked="0"/>
    </xf>
    <xf numFmtId="0" fontId="13" fillId="0" borderId="10" xfId="53" applyFont="1" applyFill="1" applyBorder="1" applyAlignment="1">
      <alignment horizontal="center" vertical="center"/>
      <protection/>
    </xf>
    <xf numFmtId="0" fontId="11" fillId="0" borderId="13" xfId="53" applyNumberFormat="1" applyFont="1" applyFill="1" applyBorder="1" applyAlignment="1">
      <alignment horizontal="center" vertical="center" wrapText="1"/>
      <protection/>
    </xf>
    <xf numFmtId="0" fontId="5" fillId="0" borderId="15" xfId="0" applyNumberFormat="1" applyFont="1" applyFill="1" applyBorder="1" applyAlignment="1" applyProtection="1">
      <alignment horizontal="center" vertical="center" wrapText="1"/>
      <protection/>
    </xf>
    <xf numFmtId="49" fontId="13" fillId="0" borderId="16" xfId="0" applyNumberFormat="1" applyFont="1" applyFill="1" applyBorder="1" applyAlignment="1" applyProtection="1">
      <alignment horizontal="center" vertical="center" wrapText="1" shrinkToFit="1"/>
      <protection locked="0"/>
    </xf>
    <xf numFmtId="0" fontId="11" fillId="0" borderId="12" xfId="0" applyFont="1" applyFill="1" applyBorder="1" applyAlignment="1">
      <alignment horizontal="center" vertical="center" wrapText="1"/>
    </xf>
    <xf numFmtId="14" fontId="5" fillId="0" borderId="12" xfId="0" applyNumberFormat="1" applyFont="1" applyFill="1" applyBorder="1" applyAlignment="1" applyProtection="1">
      <alignment horizontal="center" vertical="center" wrapText="1" shrinkToFit="1"/>
      <protection locked="0"/>
    </xf>
    <xf numFmtId="0" fontId="11" fillId="0" borderId="13" xfId="0" applyFont="1" applyFill="1" applyBorder="1" applyAlignment="1">
      <alignment horizontal="center" vertical="center" wrapText="1"/>
    </xf>
    <xf numFmtId="0" fontId="5" fillId="0" borderId="13" xfId="0" applyNumberFormat="1" applyFont="1" applyFill="1" applyBorder="1" applyAlignment="1" applyProtection="1">
      <alignment vertical="center" wrapText="1" shrinkToFit="1"/>
      <protection locked="0"/>
    </xf>
    <xf numFmtId="14" fontId="5" fillId="0" borderId="13" xfId="0" applyNumberFormat="1" applyFont="1" applyFill="1" applyBorder="1" applyAlignment="1" applyProtection="1">
      <alignment vertical="center" wrapText="1" shrinkToFit="1"/>
      <protection locked="0"/>
    </xf>
    <xf numFmtId="14" fontId="5" fillId="0" borderId="12" xfId="0" applyNumberFormat="1" applyFont="1" applyFill="1" applyBorder="1" applyAlignment="1" applyProtection="1">
      <alignment vertical="center" wrapText="1" shrinkToFit="1"/>
      <protection locked="0"/>
    </xf>
    <xf numFmtId="164" fontId="10" fillId="0" borderId="12" xfId="0" applyNumberFormat="1" applyFont="1" applyFill="1" applyBorder="1" applyAlignment="1" applyProtection="1">
      <alignment horizontal="right" vertical="center" wrapText="1" shrinkToFit="1"/>
      <protection locked="0"/>
    </xf>
    <xf numFmtId="0" fontId="13" fillId="0" borderId="11" xfId="0" applyNumberFormat="1" applyFont="1" applyFill="1" applyBorder="1" applyAlignment="1" applyProtection="1">
      <alignment wrapText="1"/>
      <protection/>
    </xf>
    <xf numFmtId="0" fontId="5" fillId="0" borderId="11" xfId="0" applyNumberFormat="1" applyFont="1" applyFill="1" applyBorder="1" applyAlignment="1" applyProtection="1">
      <alignment wrapText="1"/>
      <protection/>
    </xf>
    <xf numFmtId="0" fontId="13" fillId="0" borderId="12" xfId="0" applyNumberFormat="1" applyFont="1" applyFill="1" applyBorder="1" applyAlignment="1" applyProtection="1">
      <alignment vertical="center" wrapText="1"/>
      <protection/>
    </xf>
    <xf numFmtId="0" fontId="13" fillId="0" borderId="17"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49" fontId="14" fillId="0" borderId="11" xfId="0" applyNumberFormat="1" applyFont="1" applyFill="1" applyBorder="1" applyAlignment="1" applyProtection="1">
      <alignment horizontal="center" vertical="center" wrapText="1" shrinkToFit="1"/>
      <protection locked="0"/>
    </xf>
    <xf numFmtId="49" fontId="14" fillId="0" borderId="12" xfId="0" applyNumberFormat="1" applyFont="1" applyFill="1" applyBorder="1" applyAlignment="1" applyProtection="1">
      <alignment horizontal="center" vertical="center" wrapText="1" shrinkToFit="1"/>
      <protection locked="0"/>
    </xf>
    <xf numFmtId="0" fontId="13" fillId="0" borderId="11" xfId="0" applyNumberFormat="1" applyFont="1" applyFill="1" applyBorder="1" applyAlignment="1" applyProtection="1">
      <alignment vertical="center" wrapText="1"/>
      <protection/>
    </xf>
    <xf numFmtId="0" fontId="13" fillId="0" borderId="10" xfId="0" applyNumberFormat="1" applyFont="1" applyFill="1" applyBorder="1" applyAlignment="1" applyProtection="1">
      <alignment vertical="center" wrapText="1"/>
      <protection/>
    </xf>
    <xf numFmtId="0" fontId="13" fillId="0" borderId="13" xfId="0" applyNumberFormat="1" applyFont="1" applyFill="1" applyBorder="1" applyAlignment="1" applyProtection="1">
      <alignment vertical="center" wrapText="1"/>
      <protection/>
    </xf>
    <xf numFmtId="49" fontId="13" fillId="0" borderId="13"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49" fontId="14" fillId="0" borderId="13" xfId="0" applyNumberFormat="1" applyFont="1" applyFill="1" applyBorder="1" applyAlignment="1" applyProtection="1">
      <alignment horizontal="center" vertical="center" wrapText="1" shrinkToFit="1"/>
      <protection locked="0"/>
    </xf>
    <xf numFmtId="0" fontId="6" fillId="0" borderId="10" xfId="53" applyFont="1" applyFill="1" applyBorder="1">
      <alignment/>
      <protection/>
    </xf>
    <xf numFmtId="14" fontId="5"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49" fontId="5" fillId="0" borderId="10" xfId="0" applyNumberFormat="1" applyFont="1" applyFill="1" applyBorder="1" applyAlignment="1">
      <alignment horizontal="left" vertical="center" wrapText="1"/>
    </xf>
    <xf numFmtId="49" fontId="12" fillId="0" borderId="11" xfId="0" applyNumberFormat="1" applyFont="1" applyFill="1" applyBorder="1" applyAlignment="1" applyProtection="1">
      <alignment vertical="center" wrapText="1" shrinkToFit="1"/>
      <protection locked="0"/>
    </xf>
    <xf numFmtId="49" fontId="12" fillId="0" borderId="12" xfId="0" applyNumberFormat="1" applyFont="1" applyFill="1" applyBorder="1" applyAlignment="1" applyProtection="1">
      <alignment vertical="center" wrapText="1" shrinkToFit="1"/>
      <protection locked="0"/>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49" fontId="14" fillId="0" borderId="11"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49" fontId="12" fillId="0" borderId="10" xfId="0" applyNumberFormat="1" applyFont="1" applyFill="1" applyBorder="1" applyAlignment="1" applyProtection="1">
      <alignment vertical="center" wrapText="1" shrinkToFit="1"/>
      <protection locked="0"/>
    </xf>
    <xf numFmtId="0" fontId="11" fillId="0" borderId="2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vertical="center" wrapText="1"/>
      <protection/>
    </xf>
    <xf numFmtId="181" fontId="10" fillId="0" borderId="10" xfId="61" applyNumberFormat="1" applyFont="1" applyFill="1" applyBorder="1" applyAlignment="1" applyProtection="1">
      <alignment horizontal="right" vertical="center" wrapText="1" shrinkToFit="1"/>
      <protection locked="0"/>
    </xf>
    <xf numFmtId="0" fontId="12" fillId="0" borderId="13" xfId="0" applyNumberFormat="1" applyFont="1" applyFill="1" applyBorder="1" applyAlignment="1" applyProtection="1">
      <alignment horizontal="center" vertical="center" wrapText="1"/>
      <protection/>
    </xf>
    <xf numFmtId="49" fontId="12" fillId="0" borderId="13" xfId="0" applyNumberFormat="1" applyFont="1" applyFill="1" applyBorder="1" applyAlignment="1" applyProtection="1">
      <alignment horizontal="center" vertical="center" wrapText="1" shrinkToFit="1"/>
      <protection locked="0"/>
    </xf>
    <xf numFmtId="0" fontId="8" fillId="0" borderId="13"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center" wrapText="1" shrinkToFit="1"/>
      <protection locked="0"/>
    </xf>
    <xf numFmtId="164" fontId="7" fillId="0" borderId="13"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wrapText="1" shrinkToFit="1"/>
      <protection locked="0"/>
    </xf>
    <xf numFmtId="164" fontId="7" fillId="0" borderId="11" xfId="0" applyNumberFormat="1" applyFont="1" applyFill="1" applyBorder="1" applyAlignment="1" applyProtection="1">
      <alignment horizontal="right" vertical="center"/>
      <protection/>
    </xf>
    <xf numFmtId="164" fontId="7" fillId="0" borderId="12" xfId="0"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horizontal="center" vertical="center" wrapText="1" shrinkToFit="1"/>
      <protection locked="0"/>
    </xf>
    <xf numFmtId="0" fontId="13" fillId="0" borderId="11"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8" fillId="0" borderId="18"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center" wrapText="1"/>
      <protection/>
    </xf>
    <xf numFmtId="0" fontId="11" fillId="0" borderId="13" xfId="0" applyNumberFormat="1" applyFont="1" applyFill="1" applyBorder="1" applyAlignment="1" applyProtection="1">
      <alignment horizontal="center" vertical="center" wrapText="1" shrinkToFit="1"/>
      <protection locked="0"/>
    </xf>
    <xf numFmtId="0" fontId="12"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49" fontId="12" fillId="0" borderId="11" xfId="0" applyNumberFormat="1" applyFont="1" applyFill="1" applyBorder="1" applyAlignment="1" applyProtection="1">
      <alignment horizontal="center" vertical="center" wrapText="1" shrinkToFit="1"/>
      <protection locked="0"/>
    </xf>
    <xf numFmtId="49" fontId="12" fillId="0" borderId="12"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164" fontId="7" fillId="0" borderId="11" xfId="0" applyNumberFormat="1" applyFont="1" applyFill="1" applyBorder="1" applyAlignment="1" applyProtection="1">
      <alignment horizontal="right" vertical="center" wrapText="1" shrinkToFit="1"/>
      <protection locked="0"/>
    </xf>
    <xf numFmtId="0" fontId="5"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49" fontId="13" fillId="0" borderId="11" xfId="0" applyNumberFormat="1" applyFont="1" applyFill="1" applyBorder="1" applyAlignment="1" applyProtection="1">
      <alignment horizontal="center" vertical="center" wrapText="1" shrinkToFit="1"/>
      <protection locked="0"/>
    </xf>
    <xf numFmtId="49" fontId="13" fillId="0" borderId="12" xfId="0" applyNumberFormat="1" applyFont="1" applyFill="1" applyBorder="1" applyAlignment="1" applyProtection="1">
      <alignment horizontal="center" vertical="center" wrapText="1" shrinkToFit="1"/>
      <protection locked="0"/>
    </xf>
    <xf numFmtId="164" fontId="7" fillId="0" borderId="13" xfId="0" applyNumberFormat="1" applyFont="1" applyFill="1" applyBorder="1" applyAlignment="1" applyProtection="1">
      <alignment horizontal="right" vertical="center"/>
      <protection/>
    </xf>
    <xf numFmtId="0" fontId="0" fillId="0" borderId="13" xfId="0" applyFill="1" applyBorder="1" applyAlignment="1">
      <alignment/>
    </xf>
    <xf numFmtId="0" fontId="0" fillId="0" borderId="12" xfId="0" applyFill="1" applyBorder="1" applyAlignment="1">
      <alignment/>
    </xf>
    <xf numFmtId="0" fontId="13" fillId="0" borderId="13" xfId="0" applyNumberFormat="1" applyFont="1" applyFill="1" applyBorder="1" applyAlignment="1" applyProtection="1">
      <alignment horizontal="center" vertical="center" wrapText="1"/>
      <protection/>
    </xf>
    <xf numFmtId="49" fontId="13" fillId="0" borderId="13" xfId="0" applyNumberFormat="1" applyFont="1" applyFill="1" applyBorder="1" applyAlignment="1" applyProtection="1">
      <alignment horizontal="center" vertical="center" wrapText="1" shrinkToFit="1"/>
      <protection locked="0"/>
    </xf>
    <xf numFmtId="0" fontId="11" fillId="0" borderId="11" xfId="0" applyNumberFormat="1" applyFont="1" applyFill="1" applyBorder="1" applyAlignment="1" applyProtection="1">
      <alignment horizontal="center" vertical="center" wrapText="1" shrinkToFit="1"/>
      <protection locked="0"/>
    </xf>
    <xf numFmtId="49" fontId="12" fillId="0" borderId="10"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14" fontId="5" fillId="0" borderId="13"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21"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49" fontId="14" fillId="0" borderId="11"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0" fontId="16" fillId="0" borderId="18" xfId="0" applyNumberFormat="1" applyFont="1" applyFill="1" applyBorder="1" applyAlignment="1" applyProtection="1">
      <alignment horizontal="left" vertical="center" wrapText="1"/>
      <protection/>
    </xf>
    <xf numFmtId="0" fontId="16" fillId="0" borderId="19" xfId="0" applyNumberFormat="1" applyFont="1" applyFill="1" applyBorder="1" applyAlignment="1" applyProtection="1">
      <alignment horizontal="left" vertical="center" wrapText="1"/>
      <protection/>
    </xf>
    <xf numFmtId="0" fontId="16" fillId="0" borderId="14"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center" vertical="center" wrapText="1" shrinkToFit="1"/>
      <protection locked="0"/>
    </xf>
    <xf numFmtId="0" fontId="13" fillId="0" borderId="11" xfId="0" applyNumberFormat="1" applyFont="1" applyFill="1" applyBorder="1" applyAlignment="1" applyProtection="1">
      <alignment horizontal="center" wrapText="1"/>
      <protection/>
    </xf>
    <xf numFmtId="0" fontId="13" fillId="0" borderId="13" xfId="0" applyNumberFormat="1" applyFont="1" applyFill="1" applyBorder="1" applyAlignment="1" applyProtection="1">
      <alignment horizontal="center" wrapText="1"/>
      <protection/>
    </xf>
    <xf numFmtId="0" fontId="13" fillId="0" borderId="12" xfId="0" applyNumberFormat="1" applyFont="1" applyFill="1" applyBorder="1" applyAlignment="1" applyProtection="1">
      <alignment horizontal="center" wrapText="1"/>
      <protection/>
    </xf>
    <xf numFmtId="0" fontId="13" fillId="0" borderId="11" xfId="0" applyNumberFormat="1" applyFont="1" applyFill="1" applyBorder="1" applyAlignment="1" applyProtection="1">
      <alignment horizontal="left" vertical="center" wrapText="1"/>
      <protection/>
    </xf>
    <xf numFmtId="0" fontId="13" fillId="0" borderId="12"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11" fillId="0" borderId="13" xfId="0" applyNumberFormat="1" applyFont="1" applyFill="1" applyBorder="1" applyAlignment="1" applyProtection="1">
      <alignment horizontal="left" vertical="center" wrapText="1"/>
      <protection/>
    </xf>
    <xf numFmtId="14" fontId="5" fillId="0" borderId="11" xfId="0" applyNumberFormat="1" applyFont="1" applyFill="1" applyBorder="1" applyAlignment="1" applyProtection="1">
      <alignment horizontal="center" vertical="center" wrapText="1" shrinkToFit="1"/>
      <protection locked="0"/>
    </xf>
    <xf numFmtId="14" fontId="5" fillId="0" borderId="12" xfId="0" applyNumberFormat="1" applyFont="1" applyFill="1" applyBorder="1" applyAlignment="1" applyProtection="1">
      <alignment horizontal="center" vertical="center" wrapText="1" shrinkToFit="1"/>
      <protection locked="0"/>
    </xf>
    <xf numFmtId="164" fontId="57" fillId="0" borderId="11" xfId="0" applyNumberFormat="1" applyFont="1" applyFill="1" applyBorder="1" applyAlignment="1" applyProtection="1">
      <alignment horizontal="right" vertical="center" wrapText="1" shrinkToFit="1"/>
      <protection locked="0"/>
    </xf>
    <xf numFmtId="164" fontId="57" fillId="0" borderId="12"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protection/>
    </xf>
    <xf numFmtId="164" fontId="7" fillId="0" borderId="11" xfId="0" applyNumberFormat="1" applyFont="1" applyFill="1" applyBorder="1" applyAlignment="1" applyProtection="1">
      <alignment vertical="center"/>
      <protection/>
    </xf>
    <xf numFmtId="164" fontId="7" fillId="0" borderId="13" xfId="0" applyNumberFormat="1" applyFont="1" applyFill="1" applyBorder="1" applyAlignment="1" applyProtection="1">
      <alignment vertical="center"/>
      <protection/>
    </xf>
    <xf numFmtId="164" fontId="10" fillId="0" borderId="11" xfId="0" applyNumberFormat="1" applyFont="1" applyFill="1" applyBorder="1" applyAlignment="1" applyProtection="1">
      <alignment horizontal="right" vertical="center" wrapText="1" shrinkToFit="1"/>
      <protection locked="0"/>
    </xf>
    <xf numFmtId="164" fontId="10" fillId="0" borderId="13" xfId="0" applyNumberFormat="1" applyFont="1" applyFill="1" applyBorder="1" applyAlignment="1" applyProtection="1">
      <alignment horizontal="right" vertical="center" wrapText="1" shrinkToFit="1"/>
      <protection locked="0"/>
    </xf>
    <xf numFmtId="164" fontId="10" fillId="0" borderId="12" xfId="0" applyNumberFormat="1" applyFont="1" applyFill="1" applyBorder="1" applyAlignment="1" applyProtection="1">
      <alignment horizontal="right" vertical="center" wrapText="1" shrinkToFit="1"/>
      <protection locked="0"/>
    </xf>
    <xf numFmtId="0" fontId="4"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7" fillId="0" borderId="13" xfId="0" applyFont="1" applyFill="1" applyBorder="1" applyAlignment="1">
      <alignment horizontal="center" vertical="center"/>
    </xf>
    <xf numFmtId="0" fontId="5" fillId="0" borderId="12" xfId="0" applyNumberFormat="1" applyFont="1" applyFill="1" applyBorder="1" applyAlignment="1" applyProtection="1">
      <alignment horizontal="center" vertical="center" wrapText="1" shrinkToFit="1"/>
      <protection locked="0"/>
    </xf>
    <xf numFmtId="0" fontId="8" fillId="0" borderId="11"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left" vertical="center" wrapText="1"/>
      <protection/>
    </xf>
    <xf numFmtId="49" fontId="12" fillId="0" borderId="13" xfId="0" applyNumberFormat="1" applyFont="1" applyFill="1" applyBorder="1" applyAlignment="1" applyProtection="1">
      <alignment horizontal="center" vertical="center" wrapText="1" shrinkToFit="1"/>
      <protection locked="0"/>
    </xf>
    <xf numFmtId="0" fontId="11" fillId="0" borderId="13" xfId="0" applyFont="1" applyFill="1" applyBorder="1" applyAlignment="1">
      <alignment horizontal="center" vertical="center" wrapText="1"/>
    </xf>
    <xf numFmtId="0" fontId="8" fillId="0" borderId="20" xfId="0" applyNumberFormat="1" applyFont="1" applyFill="1" applyBorder="1" applyAlignment="1" applyProtection="1">
      <alignment horizontal="left" vertical="center" wrapText="1"/>
      <protection/>
    </xf>
    <xf numFmtId="0" fontId="8" fillId="0" borderId="22" xfId="0" applyNumberFormat="1" applyFont="1" applyFill="1" applyBorder="1" applyAlignment="1" applyProtection="1">
      <alignment horizontal="left" vertical="center" wrapText="1"/>
      <protection/>
    </xf>
    <xf numFmtId="0" fontId="8" fillId="0" borderId="23"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49" fontId="13" fillId="0" borderId="10"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center" vertical="center" wrapText="1" shrinkToFit="1"/>
      <protection locked="0"/>
    </xf>
    <xf numFmtId="0"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vertical="top" indent="13"/>
      <protection/>
    </xf>
    <xf numFmtId="0" fontId="15"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0" fillId="0" borderId="19" xfId="0" applyFill="1" applyBorder="1" applyAlignment="1">
      <alignment horizontal="left" vertical="center" wrapText="1"/>
    </xf>
    <xf numFmtId="0" fontId="0" fillId="0" borderId="14" xfId="0" applyFill="1" applyBorder="1" applyAlignment="1">
      <alignment horizontal="left" vertical="center" wrapText="1"/>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1" xfId="53" applyFont="1" applyFill="1" applyBorder="1" applyAlignment="1">
      <alignment horizontal="center" vertical="center"/>
      <protection/>
    </xf>
    <xf numFmtId="0" fontId="13" fillId="0" borderId="13" xfId="53" applyFont="1" applyFill="1" applyBorder="1" applyAlignment="1">
      <alignment horizontal="center" vertical="center"/>
      <protection/>
    </xf>
    <xf numFmtId="0" fontId="13" fillId="0" borderId="12" xfId="53" applyFont="1" applyFill="1" applyBorder="1" applyAlignment="1">
      <alignment horizontal="center" vertical="center"/>
      <protection/>
    </xf>
    <xf numFmtId="49" fontId="13" fillId="0" borderId="10" xfId="0" applyNumberFormat="1" applyFont="1" applyFill="1" applyBorder="1" applyAlignment="1" applyProtection="1">
      <alignment horizontal="center" vertical="center" wrapText="1"/>
      <protection/>
    </xf>
    <xf numFmtId="49" fontId="13" fillId="0" borderId="13" xfId="0" applyNumberFormat="1" applyFont="1" applyFill="1" applyBorder="1" applyAlignment="1" applyProtection="1">
      <alignment horizontal="center" vertical="center" wrapText="1"/>
      <protection/>
    </xf>
    <xf numFmtId="0" fontId="5" fillId="0" borderId="13" xfId="53" applyNumberFormat="1" applyFont="1" applyFill="1" applyBorder="1" applyAlignment="1">
      <alignment horizontal="center" vertical="center" wrapText="1"/>
      <protection/>
    </xf>
    <xf numFmtId="0" fontId="5" fillId="0" borderId="12" xfId="53" applyNumberFormat="1" applyFont="1" applyFill="1" applyBorder="1" applyAlignment="1">
      <alignment horizontal="center" vertical="center" wrapText="1"/>
      <protection/>
    </xf>
    <xf numFmtId="0" fontId="5" fillId="0" borderId="12" xfId="0" applyNumberFormat="1" applyFont="1" applyFill="1" applyBorder="1" applyAlignment="1" applyProtection="1">
      <alignment horizontal="center" vertical="center" wrapText="1"/>
      <protection/>
    </xf>
    <xf numFmtId="49" fontId="5" fillId="0" borderId="11"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0" fontId="13" fillId="0" borderId="11" xfId="0" applyNumberFormat="1" applyFont="1" applyFill="1" applyBorder="1" applyAlignment="1" applyProtection="1">
      <alignment horizontal="left" wrapText="1"/>
      <protection/>
    </xf>
    <xf numFmtId="0" fontId="13" fillId="0" borderId="12" xfId="0" applyNumberFormat="1" applyFont="1" applyFill="1" applyBorder="1" applyAlignment="1" applyProtection="1">
      <alignment horizontal="left" wrapText="1"/>
      <protection/>
    </xf>
    <xf numFmtId="14" fontId="11" fillId="0" borderId="13" xfId="0" applyNumberFormat="1" applyFont="1" applyFill="1" applyBorder="1" applyAlignment="1" applyProtection="1">
      <alignment horizontal="center" vertical="center" wrapText="1" shrinkToFi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08"/>
  <sheetViews>
    <sheetView tabSelected="1" zoomScalePageLayoutView="0" workbookViewId="0" topLeftCell="A1">
      <pane xSplit="4" ySplit="2" topLeftCell="K8" activePane="bottomRight" state="frozen"/>
      <selection pane="topLeft" activeCell="A1" sqref="A1"/>
      <selection pane="topRight" activeCell="E1" sqref="E1"/>
      <selection pane="bottomLeft" activeCell="A3" sqref="A3"/>
      <selection pane="bottomRight" activeCell="M8" sqref="M8:M18"/>
    </sheetView>
  </sheetViews>
  <sheetFormatPr defaultColWidth="9.00390625" defaultRowHeight="12.75" outlineLevelRow="1" outlineLevelCol="1"/>
  <cols>
    <col min="1" max="1" width="3.75390625" style="5" customWidth="1"/>
    <col min="2" max="2" width="30.00390625" style="5" customWidth="1"/>
    <col min="3" max="3" width="0.12890625" style="5" hidden="1" customWidth="1"/>
    <col min="4" max="4" width="3.125" style="5" customWidth="1"/>
    <col min="5" max="5" width="21.875" style="5" customWidth="1"/>
    <col min="6" max="6" width="5.625" style="5" customWidth="1"/>
    <col min="7" max="7" width="9.25390625" style="5" customWidth="1"/>
    <col min="8" max="8" width="27.75390625" style="5" customWidth="1"/>
    <col min="9" max="9" width="5.625" style="5" customWidth="1"/>
    <col min="10" max="10" width="9.00390625" style="5" customWidth="1"/>
    <col min="11" max="11" width="47.875" style="5" customWidth="1"/>
    <col min="12" max="12" width="6.00390625" style="5" customWidth="1" outlineLevel="1"/>
    <col min="13" max="13" width="8.875" style="5" customWidth="1" outlineLevel="1"/>
    <col min="14" max="14" width="9.25390625" style="5" customWidth="1"/>
    <col min="15" max="15" width="9.00390625" style="5" customWidth="1"/>
    <col min="16" max="16" width="7.625" style="5" customWidth="1"/>
    <col min="17" max="17" width="8.00390625" style="1" customWidth="1"/>
    <col min="18" max="18" width="8.00390625" style="136" customWidth="1"/>
    <col min="19" max="19" width="8.00390625" style="136" hidden="1" customWidth="1"/>
    <col min="20" max="22" width="9.125" style="136" customWidth="1"/>
    <col min="23" max="16384" width="9.125" style="124" customWidth="1"/>
  </cols>
  <sheetData>
    <row r="1" spans="1:18" ht="40.5" customHeight="1">
      <c r="A1" s="181" t="s">
        <v>1203</v>
      </c>
      <c r="B1" s="181"/>
      <c r="C1" s="181"/>
      <c r="D1" s="181"/>
      <c r="E1" s="181"/>
      <c r="F1" s="181"/>
      <c r="G1" s="181"/>
      <c r="H1" s="181"/>
      <c r="I1" s="181"/>
      <c r="J1" s="181"/>
      <c r="K1" s="181"/>
      <c r="L1" s="181"/>
      <c r="M1" s="181"/>
      <c r="N1" s="181"/>
      <c r="O1" s="181"/>
      <c r="P1" s="181"/>
      <c r="Q1" s="181"/>
      <c r="R1" s="181"/>
    </row>
    <row r="2" spans="1:19" s="125" customFormat="1" ht="42" customHeight="1">
      <c r="A2" s="248" t="s">
        <v>166</v>
      </c>
      <c r="B2" s="248"/>
      <c r="C2" s="22"/>
      <c r="D2" s="248" t="s">
        <v>124</v>
      </c>
      <c r="E2" s="248" t="s">
        <v>195</v>
      </c>
      <c r="F2" s="248"/>
      <c r="G2" s="248"/>
      <c r="H2" s="248" t="s">
        <v>196</v>
      </c>
      <c r="I2" s="248"/>
      <c r="J2" s="248"/>
      <c r="K2" s="248" t="s">
        <v>105</v>
      </c>
      <c r="L2" s="248"/>
      <c r="M2" s="248"/>
      <c r="N2" s="248" t="s">
        <v>1197</v>
      </c>
      <c r="O2" s="248"/>
      <c r="P2" s="273" t="s">
        <v>1198</v>
      </c>
      <c r="Q2" s="270" t="s">
        <v>106</v>
      </c>
      <c r="R2" s="271"/>
      <c r="S2" s="272"/>
    </row>
    <row r="3" spans="1:19" s="125" customFormat="1" ht="92.25" customHeight="1">
      <c r="A3" s="248"/>
      <c r="B3" s="248"/>
      <c r="C3" s="22"/>
      <c r="D3" s="248"/>
      <c r="E3" s="10" t="s">
        <v>107</v>
      </c>
      <c r="F3" s="10" t="s">
        <v>178</v>
      </c>
      <c r="G3" s="10" t="s">
        <v>179</v>
      </c>
      <c r="H3" s="10" t="s">
        <v>107</v>
      </c>
      <c r="I3" s="10" t="s">
        <v>178</v>
      </c>
      <c r="J3" s="10" t="s">
        <v>179</v>
      </c>
      <c r="K3" s="10" t="s">
        <v>107</v>
      </c>
      <c r="L3" s="10" t="s">
        <v>178</v>
      </c>
      <c r="M3" s="10" t="s">
        <v>259</v>
      </c>
      <c r="N3" s="10" t="s">
        <v>180</v>
      </c>
      <c r="O3" s="10" t="s">
        <v>176</v>
      </c>
      <c r="P3" s="274"/>
      <c r="Q3" s="10" t="s">
        <v>1199</v>
      </c>
      <c r="R3" s="10" t="s">
        <v>1181</v>
      </c>
      <c r="S3" s="10" t="s">
        <v>1181</v>
      </c>
    </row>
    <row r="4" spans="1:19" s="125" customFormat="1" ht="12.75" customHeight="1">
      <c r="A4" s="10" t="s">
        <v>1200</v>
      </c>
      <c r="B4" s="10" t="s">
        <v>177</v>
      </c>
      <c r="C4" s="10" t="s">
        <v>177</v>
      </c>
      <c r="D4" s="10" t="s">
        <v>77</v>
      </c>
      <c r="E4" s="10" t="s">
        <v>78</v>
      </c>
      <c r="F4" s="10" t="s">
        <v>79</v>
      </c>
      <c r="G4" s="10" t="s">
        <v>80</v>
      </c>
      <c r="H4" s="10" t="s">
        <v>81</v>
      </c>
      <c r="I4" s="10" t="s">
        <v>82</v>
      </c>
      <c r="J4" s="10" t="s">
        <v>83</v>
      </c>
      <c r="K4" s="10" t="s">
        <v>84</v>
      </c>
      <c r="L4" s="10" t="s">
        <v>85</v>
      </c>
      <c r="M4" s="10" t="s">
        <v>86</v>
      </c>
      <c r="N4" s="10" t="s">
        <v>1201</v>
      </c>
      <c r="O4" s="10" t="s">
        <v>1202</v>
      </c>
      <c r="P4" s="23" t="s">
        <v>62</v>
      </c>
      <c r="Q4" s="23" t="s">
        <v>573</v>
      </c>
      <c r="R4" s="23" t="s">
        <v>30</v>
      </c>
      <c r="S4" s="23" t="s">
        <v>1180</v>
      </c>
    </row>
    <row r="5" spans="1:19" s="125" customFormat="1" ht="12.75" customHeight="1">
      <c r="A5" s="31" t="s">
        <v>211</v>
      </c>
      <c r="B5" s="194" t="s">
        <v>212</v>
      </c>
      <c r="C5" s="195"/>
      <c r="D5" s="195"/>
      <c r="E5" s="195"/>
      <c r="F5" s="195"/>
      <c r="G5" s="195"/>
      <c r="H5" s="195"/>
      <c r="I5" s="195"/>
      <c r="J5" s="195"/>
      <c r="K5" s="195"/>
      <c r="L5" s="195"/>
      <c r="M5" s="196"/>
      <c r="N5" s="13"/>
      <c r="O5" s="13"/>
      <c r="P5" s="12"/>
      <c r="Q5" s="12"/>
      <c r="R5" s="12"/>
      <c r="S5" s="12"/>
    </row>
    <row r="6" spans="1:19" s="125" customFormat="1" ht="11.25" customHeight="1">
      <c r="A6" s="31" t="s">
        <v>0</v>
      </c>
      <c r="B6" s="194" t="s">
        <v>232</v>
      </c>
      <c r="C6" s="195"/>
      <c r="D6" s="195"/>
      <c r="E6" s="195"/>
      <c r="F6" s="195"/>
      <c r="G6" s="195"/>
      <c r="H6" s="195"/>
      <c r="I6" s="195"/>
      <c r="J6" s="195"/>
      <c r="K6" s="195"/>
      <c r="L6" s="195"/>
      <c r="M6" s="196"/>
      <c r="N6" s="43">
        <f aca="true" t="shared" si="0" ref="N6:S6">N7+N19+N25+N31+N32+N47+N52+N55+N58+N64+N75+N129+N132+N136+N143+N150+N154+N158+N156+N164+N173+N180+N194+N198+N208</f>
        <v>462256.08986999997</v>
      </c>
      <c r="O6" s="43">
        <f t="shared" si="0"/>
        <v>446184.37201999995</v>
      </c>
      <c r="P6" s="43">
        <f t="shared" si="0"/>
        <v>401333.6</v>
      </c>
      <c r="Q6" s="43">
        <f t="shared" si="0"/>
        <v>389716.39999999997</v>
      </c>
      <c r="R6" s="43">
        <f t="shared" si="0"/>
        <v>384177.60000000003</v>
      </c>
      <c r="S6" s="43">
        <f t="shared" si="0"/>
        <v>0</v>
      </c>
    </row>
    <row r="7" spans="1:19" s="125" customFormat="1" ht="12" customHeight="1">
      <c r="A7" s="31" t="s">
        <v>23</v>
      </c>
      <c r="B7" s="194" t="s">
        <v>181</v>
      </c>
      <c r="C7" s="195"/>
      <c r="D7" s="195"/>
      <c r="E7" s="195"/>
      <c r="F7" s="195"/>
      <c r="G7" s="195"/>
      <c r="H7" s="195"/>
      <c r="I7" s="195"/>
      <c r="J7" s="195"/>
      <c r="K7" s="195"/>
      <c r="L7" s="195"/>
      <c r="M7" s="196"/>
      <c r="N7" s="43">
        <f aca="true" t="shared" si="1" ref="N7:S7">SUM(N8:N18)</f>
        <v>71333.41064</v>
      </c>
      <c r="O7" s="43">
        <f t="shared" si="1"/>
        <v>68011.22186</v>
      </c>
      <c r="P7" s="43">
        <f t="shared" si="1"/>
        <v>84623.8</v>
      </c>
      <c r="Q7" s="43">
        <f t="shared" si="1"/>
        <v>84623.8</v>
      </c>
      <c r="R7" s="43">
        <f t="shared" si="1"/>
        <v>84623.8</v>
      </c>
      <c r="S7" s="43">
        <f t="shared" si="1"/>
        <v>0</v>
      </c>
    </row>
    <row r="8" spans="1:19" s="126" customFormat="1" ht="61.5" customHeight="1">
      <c r="A8" s="32"/>
      <c r="B8" s="7" t="s">
        <v>227</v>
      </c>
      <c r="C8" s="8"/>
      <c r="D8" s="37" t="s">
        <v>228</v>
      </c>
      <c r="E8" s="17" t="s">
        <v>26</v>
      </c>
      <c r="F8" s="17" t="s">
        <v>460</v>
      </c>
      <c r="G8" s="67" t="s">
        <v>446</v>
      </c>
      <c r="H8" s="17"/>
      <c r="I8" s="17"/>
      <c r="J8" s="17"/>
      <c r="K8" s="17" t="s">
        <v>411</v>
      </c>
      <c r="L8" s="17"/>
      <c r="M8" s="17"/>
      <c r="N8" s="45">
        <v>2433.24232</v>
      </c>
      <c r="O8" s="44">
        <v>2432.83961</v>
      </c>
      <c r="P8" s="45">
        <v>2419.6</v>
      </c>
      <c r="Q8" s="45">
        <v>2419.6</v>
      </c>
      <c r="R8" s="45">
        <v>2419.6</v>
      </c>
      <c r="S8" s="45"/>
    </row>
    <row r="9" spans="1:19" s="126" customFormat="1" ht="24" customHeight="1">
      <c r="A9" s="190"/>
      <c r="B9" s="204" t="s">
        <v>150</v>
      </c>
      <c r="C9" s="8"/>
      <c r="D9" s="38" t="s">
        <v>96</v>
      </c>
      <c r="E9" s="202" t="s">
        <v>441</v>
      </c>
      <c r="F9" s="202" t="s">
        <v>442</v>
      </c>
      <c r="G9" s="218" t="s">
        <v>443</v>
      </c>
      <c r="H9" s="202" t="s">
        <v>194</v>
      </c>
      <c r="I9" s="202" t="s">
        <v>192</v>
      </c>
      <c r="J9" s="202" t="s">
        <v>98</v>
      </c>
      <c r="K9" s="202" t="s">
        <v>54</v>
      </c>
      <c r="L9" s="202" t="s">
        <v>18</v>
      </c>
      <c r="M9" s="202" t="s">
        <v>19</v>
      </c>
      <c r="N9" s="49">
        <v>2316.94005</v>
      </c>
      <c r="O9" s="46">
        <v>2316.94005</v>
      </c>
      <c r="P9" s="49">
        <v>2291.7</v>
      </c>
      <c r="Q9" s="49">
        <v>2291.7</v>
      </c>
      <c r="R9" s="49">
        <v>2291.7</v>
      </c>
      <c r="S9" s="49"/>
    </row>
    <row r="10" spans="1:19" s="126" customFormat="1" ht="24" customHeight="1">
      <c r="A10" s="211"/>
      <c r="B10" s="219"/>
      <c r="C10" s="8"/>
      <c r="D10" s="212" t="s">
        <v>151</v>
      </c>
      <c r="E10" s="202"/>
      <c r="F10" s="202"/>
      <c r="G10" s="218"/>
      <c r="H10" s="202"/>
      <c r="I10" s="202"/>
      <c r="J10" s="202"/>
      <c r="K10" s="202"/>
      <c r="L10" s="202"/>
      <c r="M10" s="202"/>
      <c r="N10" s="208">
        <v>48625.62609</v>
      </c>
      <c r="O10" s="183">
        <v>46208.81107</v>
      </c>
      <c r="P10" s="208">
        <v>50455.4</v>
      </c>
      <c r="Q10" s="208">
        <v>50455.4</v>
      </c>
      <c r="R10" s="208">
        <v>50455.4</v>
      </c>
      <c r="S10" s="208"/>
    </row>
    <row r="11" spans="1:19" s="126" customFormat="1" ht="50.25" customHeight="1">
      <c r="A11" s="211"/>
      <c r="B11" s="61"/>
      <c r="C11" s="249"/>
      <c r="D11" s="212"/>
      <c r="E11" s="18" t="s">
        <v>185</v>
      </c>
      <c r="F11" s="18" t="s">
        <v>461</v>
      </c>
      <c r="G11" s="18" t="s">
        <v>188</v>
      </c>
      <c r="H11" s="202" t="s">
        <v>203</v>
      </c>
      <c r="I11" s="202" t="s">
        <v>91</v>
      </c>
      <c r="J11" s="202" t="s">
        <v>148</v>
      </c>
      <c r="K11" s="202" t="s">
        <v>1075</v>
      </c>
      <c r="L11" s="202" t="s">
        <v>971</v>
      </c>
      <c r="M11" s="202" t="s">
        <v>972</v>
      </c>
      <c r="N11" s="208"/>
      <c r="O11" s="183"/>
      <c r="P11" s="208"/>
      <c r="Q11" s="208"/>
      <c r="R11" s="208"/>
      <c r="S11" s="208"/>
    </row>
    <row r="12" spans="1:19" s="126" customFormat="1" ht="120" customHeight="1">
      <c r="A12" s="191"/>
      <c r="B12" s="61"/>
      <c r="C12" s="250"/>
      <c r="D12" s="39" t="s">
        <v>233</v>
      </c>
      <c r="E12" s="18" t="s">
        <v>32</v>
      </c>
      <c r="F12" s="18" t="s">
        <v>187</v>
      </c>
      <c r="G12" s="18" t="s">
        <v>90</v>
      </c>
      <c r="H12" s="251"/>
      <c r="I12" s="202"/>
      <c r="J12" s="202"/>
      <c r="K12" s="202"/>
      <c r="L12" s="202"/>
      <c r="M12" s="202"/>
      <c r="N12" s="57">
        <f>42.8+14</f>
        <v>56.8</v>
      </c>
      <c r="O12" s="47">
        <f>14+42.8</f>
        <v>56.8</v>
      </c>
      <c r="P12" s="57">
        <v>0</v>
      </c>
      <c r="Q12" s="57">
        <v>0</v>
      </c>
      <c r="R12" s="57">
        <v>0</v>
      </c>
      <c r="S12" s="57"/>
    </row>
    <row r="13" spans="1:19" s="126" customFormat="1" ht="56.25" customHeight="1">
      <c r="A13" s="190"/>
      <c r="B13" s="204" t="s">
        <v>622</v>
      </c>
      <c r="C13" s="8"/>
      <c r="D13" s="37" t="s">
        <v>151</v>
      </c>
      <c r="E13" s="202" t="s">
        <v>26</v>
      </c>
      <c r="F13" s="202" t="s">
        <v>5</v>
      </c>
      <c r="G13" s="218" t="s">
        <v>446</v>
      </c>
      <c r="H13" s="257" t="s">
        <v>628</v>
      </c>
      <c r="I13" s="202" t="s">
        <v>191</v>
      </c>
      <c r="J13" s="202" t="s">
        <v>629</v>
      </c>
      <c r="K13" s="18" t="s">
        <v>586</v>
      </c>
      <c r="L13" s="18" t="s">
        <v>576</v>
      </c>
      <c r="M13" s="18" t="s">
        <v>419</v>
      </c>
      <c r="N13" s="49">
        <v>179</v>
      </c>
      <c r="O13" s="46">
        <v>179</v>
      </c>
      <c r="P13" s="49">
        <v>0</v>
      </c>
      <c r="Q13" s="49">
        <v>0</v>
      </c>
      <c r="R13" s="49">
        <v>0</v>
      </c>
      <c r="S13" s="49"/>
    </row>
    <row r="14" spans="1:19" s="126" customFormat="1" ht="85.5" customHeight="1">
      <c r="A14" s="191"/>
      <c r="B14" s="205"/>
      <c r="C14" s="8"/>
      <c r="D14" s="37" t="s">
        <v>4</v>
      </c>
      <c r="E14" s="202"/>
      <c r="F14" s="202"/>
      <c r="G14" s="218"/>
      <c r="H14" s="257"/>
      <c r="I14" s="202"/>
      <c r="J14" s="202"/>
      <c r="K14" s="18" t="s">
        <v>973</v>
      </c>
      <c r="L14" s="18" t="s">
        <v>394</v>
      </c>
      <c r="M14" s="18" t="s">
        <v>1043</v>
      </c>
      <c r="N14" s="52">
        <v>155.6</v>
      </c>
      <c r="O14" s="51">
        <v>155.6</v>
      </c>
      <c r="P14" s="52">
        <v>0</v>
      </c>
      <c r="Q14" s="52">
        <v>0</v>
      </c>
      <c r="R14" s="52">
        <v>0</v>
      </c>
      <c r="S14" s="52"/>
    </row>
    <row r="15" spans="1:19" s="126" customFormat="1" ht="72.75" customHeight="1">
      <c r="A15" s="32"/>
      <c r="B15" s="7" t="s">
        <v>2</v>
      </c>
      <c r="C15" s="8"/>
      <c r="D15" s="37" t="s">
        <v>233</v>
      </c>
      <c r="E15" s="18"/>
      <c r="F15" s="18"/>
      <c r="G15" s="112"/>
      <c r="H15" s="18" t="s">
        <v>378</v>
      </c>
      <c r="I15" s="18" t="s">
        <v>379</v>
      </c>
      <c r="J15" s="18" t="s">
        <v>380</v>
      </c>
      <c r="K15" s="18" t="s">
        <v>14</v>
      </c>
      <c r="L15" s="18" t="s">
        <v>152</v>
      </c>
      <c r="M15" s="18" t="s">
        <v>67</v>
      </c>
      <c r="N15" s="45">
        <v>137.857</v>
      </c>
      <c r="O15" s="44">
        <v>137.857</v>
      </c>
      <c r="P15" s="45">
        <v>137.9</v>
      </c>
      <c r="Q15" s="45">
        <v>137.9</v>
      </c>
      <c r="R15" s="45">
        <v>137.9</v>
      </c>
      <c r="S15" s="45"/>
    </row>
    <row r="16" spans="1:19" s="126" customFormat="1" ht="108.75" customHeight="1">
      <c r="A16" s="190"/>
      <c r="B16" s="21" t="s">
        <v>225</v>
      </c>
      <c r="C16" s="15"/>
      <c r="D16" s="206" t="s">
        <v>4</v>
      </c>
      <c r="E16" s="18"/>
      <c r="F16" s="18"/>
      <c r="G16" s="18"/>
      <c r="H16" s="18"/>
      <c r="I16" s="18"/>
      <c r="J16" s="18"/>
      <c r="K16" s="18" t="s">
        <v>719</v>
      </c>
      <c r="L16" s="18" t="s">
        <v>159</v>
      </c>
      <c r="M16" s="18" t="s">
        <v>160</v>
      </c>
      <c r="N16" s="243">
        <v>16523.40725</v>
      </c>
      <c r="O16" s="203">
        <v>16523.37413</v>
      </c>
      <c r="P16" s="185">
        <v>16084.6</v>
      </c>
      <c r="Q16" s="185">
        <v>16084.6</v>
      </c>
      <c r="R16" s="243">
        <v>16084.6</v>
      </c>
      <c r="S16" s="243"/>
    </row>
    <row r="17" spans="1:19" s="126" customFormat="1" ht="73.5" customHeight="1">
      <c r="A17" s="211"/>
      <c r="B17" s="61"/>
      <c r="C17" s="61"/>
      <c r="D17" s="212"/>
      <c r="E17" s="18"/>
      <c r="F17" s="18"/>
      <c r="G17" s="18"/>
      <c r="H17" s="18"/>
      <c r="I17" s="18"/>
      <c r="J17" s="18"/>
      <c r="K17" s="18" t="s">
        <v>718</v>
      </c>
      <c r="L17" s="18" t="s">
        <v>53</v>
      </c>
      <c r="M17" s="18" t="s">
        <v>413</v>
      </c>
      <c r="N17" s="244"/>
      <c r="O17" s="184"/>
      <c r="P17" s="186"/>
      <c r="Q17" s="186"/>
      <c r="R17" s="244"/>
      <c r="S17" s="244"/>
    </row>
    <row r="18" spans="1:19" s="126" customFormat="1" ht="62.25" customHeight="1">
      <c r="A18" s="32"/>
      <c r="B18" s="7" t="s">
        <v>216</v>
      </c>
      <c r="C18" s="8"/>
      <c r="D18" s="37" t="s">
        <v>234</v>
      </c>
      <c r="E18" s="19"/>
      <c r="F18" s="19"/>
      <c r="G18" s="145"/>
      <c r="H18" s="19"/>
      <c r="I18" s="19"/>
      <c r="J18" s="19"/>
      <c r="K18" s="19" t="s">
        <v>918</v>
      </c>
      <c r="L18" s="19" t="s">
        <v>576</v>
      </c>
      <c r="M18" s="19" t="s">
        <v>412</v>
      </c>
      <c r="N18" s="45">
        <v>904.93793</v>
      </c>
      <c r="O18" s="44">
        <v>0</v>
      </c>
      <c r="P18" s="45">
        <v>13234.6</v>
      </c>
      <c r="Q18" s="45">
        <v>13234.6</v>
      </c>
      <c r="R18" s="45">
        <v>13234.6</v>
      </c>
      <c r="S18" s="45"/>
    </row>
    <row r="19" spans="1:19" s="125" customFormat="1" ht="26.25" customHeight="1">
      <c r="A19" s="31" t="s">
        <v>97</v>
      </c>
      <c r="B19" s="194" t="s">
        <v>874</v>
      </c>
      <c r="C19" s="195"/>
      <c r="D19" s="195"/>
      <c r="E19" s="195"/>
      <c r="F19" s="195"/>
      <c r="G19" s="195"/>
      <c r="H19" s="195"/>
      <c r="I19" s="195"/>
      <c r="J19" s="195"/>
      <c r="K19" s="195"/>
      <c r="L19" s="195"/>
      <c r="M19" s="196"/>
      <c r="N19" s="43">
        <f>SUM(N20:N23)</f>
        <v>7721.263130000001</v>
      </c>
      <c r="O19" s="43">
        <f>SUM(O20:O23)</f>
        <v>7721.263129999999</v>
      </c>
      <c r="P19" s="43">
        <f>SUM(P20:P23)</f>
        <v>8161</v>
      </c>
      <c r="Q19" s="43">
        <f>SUM(Q20:Q23)</f>
        <v>8161</v>
      </c>
      <c r="R19" s="43">
        <f>SUM(R20:R23)</f>
        <v>8161</v>
      </c>
      <c r="S19" s="43"/>
    </row>
    <row r="20" spans="1:19" s="126" customFormat="1" ht="60.75" customHeight="1">
      <c r="A20" s="198"/>
      <c r="B20" s="204" t="s">
        <v>88</v>
      </c>
      <c r="C20" s="11"/>
      <c r="D20" s="38" t="s">
        <v>233</v>
      </c>
      <c r="E20" s="17" t="s">
        <v>26</v>
      </c>
      <c r="F20" s="17" t="s">
        <v>444</v>
      </c>
      <c r="G20" s="17" t="s">
        <v>445</v>
      </c>
      <c r="H20" s="17"/>
      <c r="I20" s="17"/>
      <c r="J20" s="17"/>
      <c r="K20" s="17" t="s">
        <v>20</v>
      </c>
      <c r="L20" s="17" t="s">
        <v>152</v>
      </c>
      <c r="M20" s="17" t="s">
        <v>189</v>
      </c>
      <c r="N20" s="185">
        <f>(1460823.6+6093877.53+142562)/1000</f>
        <v>7697.263130000001</v>
      </c>
      <c r="O20" s="203">
        <f>1460.8236+6093.87753+142.562</f>
        <v>7697.263129999999</v>
      </c>
      <c r="P20" s="185">
        <v>8161</v>
      </c>
      <c r="Q20" s="185">
        <v>8161</v>
      </c>
      <c r="R20" s="185">
        <v>8161</v>
      </c>
      <c r="S20" s="185"/>
    </row>
    <row r="21" spans="1:19" s="126" customFormat="1" ht="61.5" customHeight="1">
      <c r="A21" s="223"/>
      <c r="B21" s="219"/>
      <c r="C21" s="261"/>
      <c r="D21" s="212" t="s">
        <v>233</v>
      </c>
      <c r="E21" s="18" t="s">
        <v>185</v>
      </c>
      <c r="F21" s="18" t="s">
        <v>186</v>
      </c>
      <c r="G21" s="18" t="s">
        <v>188</v>
      </c>
      <c r="H21" s="202" t="s">
        <v>203</v>
      </c>
      <c r="I21" s="202" t="s">
        <v>91</v>
      </c>
      <c r="J21" s="202" t="s">
        <v>148</v>
      </c>
      <c r="K21" s="202" t="s">
        <v>1075</v>
      </c>
      <c r="L21" s="202" t="s">
        <v>971</v>
      </c>
      <c r="M21" s="202" t="s">
        <v>972</v>
      </c>
      <c r="N21" s="208"/>
      <c r="O21" s="183"/>
      <c r="P21" s="208"/>
      <c r="Q21" s="208"/>
      <c r="R21" s="208"/>
      <c r="S21" s="208"/>
    </row>
    <row r="22" spans="1:19" s="126" customFormat="1" ht="107.25" customHeight="1">
      <c r="A22" s="199"/>
      <c r="B22" s="205"/>
      <c r="C22" s="261"/>
      <c r="D22" s="207"/>
      <c r="E22" s="18" t="s">
        <v>32</v>
      </c>
      <c r="F22" s="18" t="s">
        <v>187</v>
      </c>
      <c r="G22" s="18" t="s">
        <v>90</v>
      </c>
      <c r="H22" s="202"/>
      <c r="I22" s="202"/>
      <c r="J22" s="202"/>
      <c r="K22" s="251"/>
      <c r="L22" s="251"/>
      <c r="M22" s="251"/>
      <c r="N22" s="186"/>
      <c r="O22" s="184"/>
      <c r="P22" s="186"/>
      <c r="Q22" s="186"/>
      <c r="R22" s="186"/>
      <c r="S22" s="186"/>
    </row>
    <row r="23" spans="1:19" s="126" customFormat="1" ht="111" customHeight="1">
      <c r="A23" s="35"/>
      <c r="B23" s="7" t="s">
        <v>622</v>
      </c>
      <c r="C23" s="8"/>
      <c r="D23" s="37" t="s">
        <v>233</v>
      </c>
      <c r="E23" s="19" t="s">
        <v>26</v>
      </c>
      <c r="F23" s="19" t="s">
        <v>5</v>
      </c>
      <c r="G23" s="145" t="s">
        <v>446</v>
      </c>
      <c r="H23" s="144" t="s">
        <v>628</v>
      </c>
      <c r="I23" s="19" t="s">
        <v>191</v>
      </c>
      <c r="J23" s="19" t="s">
        <v>629</v>
      </c>
      <c r="K23" s="19" t="s">
        <v>973</v>
      </c>
      <c r="L23" s="19" t="s">
        <v>362</v>
      </c>
      <c r="M23" s="19" t="s">
        <v>974</v>
      </c>
      <c r="N23" s="45">
        <v>24</v>
      </c>
      <c r="O23" s="44">
        <v>24</v>
      </c>
      <c r="P23" s="45">
        <v>0</v>
      </c>
      <c r="Q23" s="45">
        <v>0</v>
      </c>
      <c r="R23" s="45">
        <v>0</v>
      </c>
      <c r="S23" s="45"/>
    </row>
    <row r="24" spans="1:19" s="125" customFormat="1" ht="27" customHeight="1">
      <c r="A24" s="31" t="s">
        <v>207</v>
      </c>
      <c r="B24" s="194" t="s">
        <v>447</v>
      </c>
      <c r="C24" s="195"/>
      <c r="D24" s="195"/>
      <c r="E24" s="195"/>
      <c r="F24" s="195"/>
      <c r="G24" s="195"/>
      <c r="H24" s="195"/>
      <c r="I24" s="195"/>
      <c r="J24" s="195"/>
      <c r="K24" s="195"/>
      <c r="L24" s="195"/>
      <c r="M24" s="196"/>
      <c r="N24" s="50"/>
      <c r="O24" s="50"/>
      <c r="P24" s="62"/>
      <c r="Q24" s="62"/>
      <c r="R24" s="62"/>
      <c r="S24" s="62"/>
    </row>
    <row r="25" spans="1:19" s="125" customFormat="1" ht="84" customHeight="1">
      <c r="A25" s="198" t="s">
        <v>74</v>
      </c>
      <c r="B25" s="253" t="s">
        <v>448</v>
      </c>
      <c r="C25" s="11"/>
      <c r="D25" s="200" t="s">
        <v>115</v>
      </c>
      <c r="E25" s="78" t="s">
        <v>134</v>
      </c>
      <c r="F25" s="78" t="s">
        <v>462</v>
      </c>
      <c r="G25" s="78" t="s">
        <v>365</v>
      </c>
      <c r="H25" s="78" t="s">
        <v>49</v>
      </c>
      <c r="I25" s="78" t="s">
        <v>463</v>
      </c>
      <c r="J25" s="78" t="s">
        <v>50</v>
      </c>
      <c r="K25" s="189" t="s">
        <v>43</v>
      </c>
      <c r="L25" s="189" t="s">
        <v>152</v>
      </c>
      <c r="M25" s="189" t="s">
        <v>98</v>
      </c>
      <c r="N25" s="245">
        <v>0</v>
      </c>
      <c r="O25" s="245">
        <v>0</v>
      </c>
      <c r="P25" s="245">
        <v>2000</v>
      </c>
      <c r="Q25" s="245">
        <v>0</v>
      </c>
      <c r="R25" s="245">
        <v>0</v>
      </c>
      <c r="S25" s="245"/>
    </row>
    <row r="26" spans="1:19" s="125" customFormat="1" ht="96" customHeight="1">
      <c r="A26" s="223"/>
      <c r="B26" s="254"/>
      <c r="C26" s="11"/>
      <c r="D26" s="256"/>
      <c r="E26" s="93" t="s">
        <v>464</v>
      </c>
      <c r="F26" s="93" t="s">
        <v>465</v>
      </c>
      <c r="G26" s="93" t="s">
        <v>466</v>
      </c>
      <c r="H26" s="93" t="s">
        <v>467</v>
      </c>
      <c r="I26" s="93" t="s">
        <v>468</v>
      </c>
      <c r="J26" s="93" t="s">
        <v>469</v>
      </c>
      <c r="K26" s="182"/>
      <c r="L26" s="182"/>
      <c r="M26" s="182"/>
      <c r="N26" s="246"/>
      <c r="O26" s="246"/>
      <c r="P26" s="246"/>
      <c r="Q26" s="246"/>
      <c r="R26" s="246"/>
      <c r="S26" s="246"/>
    </row>
    <row r="27" spans="1:19" s="125" customFormat="1" ht="59.25" customHeight="1">
      <c r="A27" s="223"/>
      <c r="B27" s="254"/>
      <c r="C27" s="11"/>
      <c r="D27" s="256"/>
      <c r="E27" s="93" t="s">
        <v>26</v>
      </c>
      <c r="F27" s="93" t="s">
        <v>470</v>
      </c>
      <c r="G27" s="93" t="s">
        <v>445</v>
      </c>
      <c r="H27" s="93" t="s">
        <v>471</v>
      </c>
      <c r="I27" s="93" t="s">
        <v>472</v>
      </c>
      <c r="J27" s="93" t="s">
        <v>473</v>
      </c>
      <c r="K27" s="182"/>
      <c r="L27" s="182"/>
      <c r="M27" s="182"/>
      <c r="N27" s="246"/>
      <c r="O27" s="246"/>
      <c r="P27" s="246"/>
      <c r="Q27" s="246"/>
      <c r="R27" s="246"/>
      <c r="S27" s="246"/>
    </row>
    <row r="28" spans="1:19" s="125" customFormat="1" ht="72.75" customHeight="1">
      <c r="A28" s="199"/>
      <c r="B28" s="255"/>
      <c r="C28" s="11"/>
      <c r="D28" s="201"/>
      <c r="E28" s="94" t="s">
        <v>474</v>
      </c>
      <c r="F28" s="94" t="s">
        <v>475</v>
      </c>
      <c r="G28" s="94" t="s">
        <v>476</v>
      </c>
      <c r="H28" s="66"/>
      <c r="I28" s="66"/>
      <c r="J28" s="66"/>
      <c r="K28" s="252"/>
      <c r="L28" s="252"/>
      <c r="M28" s="252"/>
      <c r="N28" s="247"/>
      <c r="O28" s="247"/>
      <c r="P28" s="247"/>
      <c r="Q28" s="247"/>
      <c r="R28" s="247"/>
      <c r="S28" s="247"/>
    </row>
    <row r="29" spans="1:19" s="125" customFormat="1" ht="12.75" customHeight="1">
      <c r="A29" s="80" t="s">
        <v>686</v>
      </c>
      <c r="B29" s="194" t="s">
        <v>687</v>
      </c>
      <c r="C29" s="195"/>
      <c r="D29" s="195"/>
      <c r="E29" s="195"/>
      <c r="F29" s="195"/>
      <c r="G29" s="195"/>
      <c r="H29" s="195"/>
      <c r="I29" s="195"/>
      <c r="J29" s="195"/>
      <c r="K29" s="195"/>
      <c r="L29" s="195"/>
      <c r="M29" s="196"/>
      <c r="N29" s="150"/>
      <c r="O29" s="150"/>
      <c r="P29" s="150"/>
      <c r="Q29" s="150"/>
      <c r="R29" s="150"/>
      <c r="S29" s="150"/>
    </row>
    <row r="30" spans="1:19" s="125" customFormat="1" ht="15.75" customHeight="1">
      <c r="A30" s="31" t="s">
        <v>15</v>
      </c>
      <c r="B30" s="194" t="s">
        <v>449</v>
      </c>
      <c r="C30" s="195"/>
      <c r="D30" s="195"/>
      <c r="E30" s="195"/>
      <c r="F30" s="195"/>
      <c r="G30" s="195"/>
      <c r="H30" s="195"/>
      <c r="I30" s="195"/>
      <c r="J30" s="195"/>
      <c r="K30" s="195"/>
      <c r="L30" s="195"/>
      <c r="M30" s="196"/>
      <c r="N30" s="50"/>
      <c r="O30" s="50"/>
      <c r="P30" s="62"/>
      <c r="Q30" s="62"/>
      <c r="R30" s="62"/>
      <c r="S30" s="62"/>
    </row>
    <row r="31" spans="1:19" s="127" customFormat="1" ht="97.5" customHeight="1">
      <c r="A31" s="31" t="s">
        <v>28</v>
      </c>
      <c r="B31" s="14" t="s">
        <v>544</v>
      </c>
      <c r="C31" s="11"/>
      <c r="D31" s="40" t="s">
        <v>151</v>
      </c>
      <c r="E31" s="56" t="s">
        <v>26</v>
      </c>
      <c r="F31" s="56" t="s">
        <v>477</v>
      </c>
      <c r="G31" s="56" t="s">
        <v>445</v>
      </c>
      <c r="H31" s="56"/>
      <c r="I31" s="56"/>
      <c r="J31" s="56"/>
      <c r="K31" s="56" t="s">
        <v>717</v>
      </c>
      <c r="L31" s="56" t="s">
        <v>129</v>
      </c>
      <c r="M31" s="95" t="s">
        <v>25</v>
      </c>
      <c r="N31" s="63">
        <f>610.78276+148.51786</f>
        <v>759.3006200000001</v>
      </c>
      <c r="O31" s="43">
        <f>558.10862+148.51786</f>
        <v>706.62648</v>
      </c>
      <c r="P31" s="63">
        <v>727.7</v>
      </c>
      <c r="Q31" s="63">
        <v>727.7</v>
      </c>
      <c r="R31" s="63">
        <v>727.7</v>
      </c>
      <c r="S31" s="63"/>
    </row>
    <row r="32" spans="1:19" s="125" customFormat="1" ht="16.5" customHeight="1">
      <c r="A32" s="31" t="s">
        <v>33</v>
      </c>
      <c r="B32" s="194" t="s">
        <v>21</v>
      </c>
      <c r="C32" s="195"/>
      <c r="D32" s="195"/>
      <c r="E32" s="195"/>
      <c r="F32" s="195"/>
      <c r="G32" s="195"/>
      <c r="H32" s="195"/>
      <c r="I32" s="195"/>
      <c r="J32" s="195"/>
      <c r="K32" s="195"/>
      <c r="L32" s="195"/>
      <c r="M32" s="196"/>
      <c r="N32" s="43">
        <f>SUM(N33:N44)</f>
        <v>19972.077409999998</v>
      </c>
      <c r="O32" s="43">
        <f>SUM(O33:O44)</f>
        <v>19733.308409999998</v>
      </c>
      <c r="P32" s="43">
        <f>SUM(P33:P44)</f>
        <v>20451.4</v>
      </c>
      <c r="Q32" s="43">
        <f>SUM(Q33:Q44)</f>
        <v>20451.4</v>
      </c>
      <c r="R32" s="43">
        <f>SUM(R33:R44)</f>
        <v>34249.299999999996</v>
      </c>
      <c r="S32" s="43"/>
    </row>
    <row r="33" spans="1:19" s="126" customFormat="1" ht="60.75" customHeight="1">
      <c r="A33" s="190"/>
      <c r="B33" s="204" t="s">
        <v>214</v>
      </c>
      <c r="C33" s="8"/>
      <c r="D33" s="206" t="s">
        <v>215</v>
      </c>
      <c r="E33" s="17" t="s">
        <v>26</v>
      </c>
      <c r="F33" s="17" t="s">
        <v>478</v>
      </c>
      <c r="G33" s="17" t="s">
        <v>445</v>
      </c>
      <c r="H33" s="17" t="s">
        <v>194</v>
      </c>
      <c r="I33" s="17" t="s">
        <v>164</v>
      </c>
      <c r="J33" s="17" t="s">
        <v>25</v>
      </c>
      <c r="K33" s="17" t="s">
        <v>919</v>
      </c>
      <c r="L33" s="17" t="s">
        <v>636</v>
      </c>
      <c r="M33" s="17" t="s">
        <v>637</v>
      </c>
      <c r="N33" s="185">
        <v>15094.43069</v>
      </c>
      <c r="O33" s="203">
        <v>15009.82013</v>
      </c>
      <c r="P33" s="185">
        <v>14912.5</v>
      </c>
      <c r="Q33" s="185">
        <v>14912.5</v>
      </c>
      <c r="R33" s="185">
        <v>14912.5</v>
      </c>
      <c r="S33" s="185"/>
    </row>
    <row r="34" spans="1:19" s="126" customFormat="1" ht="109.5" customHeight="1">
      <c r="A34" s="211"/>
      <c r="B34" s="219"/>
      <c r="C34" s="8"/>
      <c r="D34" s="212"/>
      <c r="E34" s="18" t="s">
        <v>441</v>
      </c>
      <c r="F34" s="18" t="s">
        <v>634</v>
      </c>
      <c r="G34" s="18" t="s">
        <v>443</v>
      </c>
      <c r="H34" s="18" t="s">
        <v>635</v>
      </c>
      <c r="I34" s="18" t="s">
        <v>91</v>
      </c>
      <c r="J34" s="18" t="s">
        <v>98</v>
      </c>
      <c r="K34" s="18" t="s">
        <v>719</v>
      </c>
      <c r="L34" s="18" t="s">
        <v>636</v>
      </c>
      <c r="M34" s="18" t="s">
        <v>637</v>
      </c>
      <c r="N34" s="208"/>
      <c r="O34" s="183"/>
      <c r="P34" s="208"/>
      <c r="Q34" s="208"/>
      <c r="R34" s="208"/>
      <c r="S34" s="208"/>
    </row>
    <row r="35" spans="1:19" s="126" customFormat="1" ht="83.25" customHeight="1">
      <c r="A35" s="211"/>
      <c r="B35" s="219"/>
      <c r="C35" s="8"/>
      <c r="D35" s="212"/>
      <c r="E35" s="18"/>
      <c r="F35" s="18"/>
      <c r="G35" s="18"/>
      <c r="H35" s="18"/>
      <c r="I35" s="18"/>
      <c r="J35" s="18"/>
      <c r="K35" s="18" t="s">
        <v>638</v>
      </c>
      <c r="L35" s="18" t="s">
        <v>639</v>
      </c>
      <c r="M35" s="18" t="s">
        <v>640</v>
      </c>
      <c r="N35" s="208"/>
      <c r="O35" s="183"/>
      <c r="P35" s="208"/>
      <c r="Q35" s="208"/>
      <c r="R35" s="208"/>
      <c r="S35" s="208"/>
    </row>
    <row r="36" spans="1:19" s="126" customFormat="1" ht="58.5" customHeight="1">
      <c r="A36" s="211"/>
      <c r="B36" s="219"/>
      <c r="C36" s="8"/>
      <c r="D36" s="212"/>
      <c r="E36" s="18"/>
      <c r="F36" s="18"/>
      <c r="G36" s="18"/>
      <c r="H36" s="18"/>
      <c r="I36" s="18"/>
      <c r="J36" s="18"/>
      <c r="K36" s="18" t="s">
        <v>916</v>
      </c>
      <c r="L36" s="18" t="s">
        <v>576</v>
      </c>
      <c r="M36" s="18" t="s">
        <v>917</v>
      </c>
      <c r="N36" s="208"/>
      <c r="O36" s="183"/>
      <c r="P36" s="208"/>
      <c r="Q36" s="208"/>
      <c r="R36" s="208"/>
      <c r="S36" s="208"/>
    </row>
    <row r="37" spans="1:19" s="126" customFormat="1" ht="57" customHeight="1">
      <c r="A37" s="211"/>
      <c r="B37" s="219"/>
      <c r="C37" s="261"/>
      <c r="D37" s="212"/>
      <c r="E37" s="18" t="s">
        <v>185</v>
      </c>
      <c r="F37" s="18" t="s">
        <v>461</v>
      </c>
      <c r="G37" s="18" t="s">
        <v>188</v>
      </c>
      <c r="H37" s="202" t="s">
        <v>203</v>
      </c>
      <c r="I37" s="202" t="s">
        <v>91</v>
      </c>
      <c r="J37" s="202" t="s">
        <v>148</v>
      </c>
      <c r="K37" s="202" t="s">
        <v>1075</v>
      </c>
      <c r="L37" s="202" t="s">
        <v>971</v>
      </c>
      <c r="M37" s="202" t="s">
        <v>972</v>
      </c>
      <c r="N37" s="208"/>
      <c r="O37" s="183"/>
      <c r="P37" s="208"/>
      <c r="Q37" s="208"/>
      <c r="R37" s="208"/>
      <c r="S37" s="208"/>
    </row>
    <row r="38" spans="1:19" s="126" customFormat="1" ht="108.75" customHeight="1">
      <c r="A38" s="191"/>
      <c r="B38" s="205"/>
      <c r="C38" s="261"/>
      <c r="D38" s="71" t="s">
        <v>151</v>
      </c>
      <c r="E38" s="18" t="s">
        <v>32</v>
      </c>
      <c r="F38" s="18" t="s">
        <v>187</v>
      </c>
      <c r="G38" s="18" t="s">
        <v>90</v>
      </c>
      <c r="H38" s="202"/>
      <c r="I38" s="202"/>
      <c r="J38" s="202"/>
      <c r="K38" s="202"/>
      <c r="L38" s="202"/>
      <c r="M38" s="202"/>
      <c r="N38" s="110">
        <v>24.655</v>
      </c>
      <c r="O38" s="83">
        <v>24.655</v>
      </c>
      <c r="P38" s="110">
        <v>0</v>
      </c>
      <c r="Q38" s="110">
        <v>0</v>
      </c>
      <c r="R38" s="110">
        <v>0</v>
      </c>
      <c r="S38" s="110"/>
    </row>
    <row r="39" spans="1:19" s="126" customFormat="1" ht="105.75" customHeight="1">
      <c r="A39" s="32"/>
      <c r="B39" s="7" t="s">
        <v>111</v>
      </c>
      <c r="C39" s="8"/>
      <c r="D39" s="37" t="s">
        <v>233</v>
      </c>
      <c r="E39" s="18"/>
      <c r="F39" s="18"/>
      <c r="G39" s="18"/>
      <c r="H39" s="18" t="s">
        <v>646</v>
      </c>
      <c r="I39" s="18" t="s">
        <v>647</v>
      </c>
      <c r="J39" s="18" t="s">
        <v>637</v>
      </c>
      <c r="K39" s="18" t="s">
        <v>112</v>
      </c>
      <c r="L39" s="18" t="s">
        <v>7</v>
      </c>
      <c r="M39" s="18" t="s">
        <v>25</v>
      </c>
      <c r="N39" s="45">
        <v>1177.249</v>
      </c>
      <c r="O39" s="44">
        <v>1172.41368</v>
      </c>
      <c r="P39" s="45">
        <v>1339.7</v>
      </c>
      <c r="Q39" s="45">
        <v>1339.7</v>
      </c>
      <c r="R39" s="45">
        <v>1339.7</v>
      </c>
      <c r="S39" s="45"/>
    </row>
    <row r="40" spans="1:19" s="126" customFormat="1" ht="109.5" customHeight="1">
      <c r="A40" s="35"/>
      <c r="B40" s="7" t="s">
        <v>622</v>
      </c>
      <c r="C40" s="8"/>
      <c r="D40" s="37" t="s">
        <v>215</v>
      </c>
      <c r="E40" s="18"/>
      <c r="F40" s="18"/>
      <c r="G40" s="112"/>
      <c r="H40" s="146" t="s">
        <v>628</v>
      </c>
      <c r="I40" s="18" t="s">
        <v>191</v>
      </c>
      <c r="J40" s="18" t="s">
        <v>629</v>
      </c>
      <c r="K40" s="18" t="s">
        <v>1136</v>
      </c>
      <c r="L40" s="18" t="s">
        <v>576</v>
      </c>
      <c r="M40" s="18" t="s">
        <v>1137</v>
      </c>
      <c r="N40" s="45">
        <v>98.8</v>
      </c>
      <c r="O40" s="44">
        <v>98.8</v>
      </c>
      <c r="P40" s="45">
        <v>0</v>
      </c>
      <c r="Q40" s="45">
        <v>0</v>
      </c>
      <c r="R40" s="45">
        <v>0</v>
      </c>
      <c r="S40" s="45"/>
    </row>
    <row r="41" spans="1:19" s="126" customFormat="1" ht="24">
      <c r="A41" s="32"/>
      <c r="B41" s="21" t="s">
        <v>1067</v>
      </c>
      <c r="C41" s="8"/>
      <c r="D41" s="38" t="s">
        <v>1068</v>
      </c>
      <c r="E41" s="18"/>
      <c r="F41" s="18"/>
      <c r="G41" s="112"/>
      <c r="H41" s="146"/>
      <c r="I41" s="18"/>
      <c r="J41" s="18"/>
      <c r="K41" s="18"/>
      <c r="L41" s="18"/>
      <c r="M41" s="18"/>
      <c r="N41" s="49">
        <v>37.9726</v>
      </c>
      <c r="O41" s="46">
        <v>37.9726</v>
      </c>
      <c r="P41" s="49">
        <v>0</v>
      </c>
      <c r="Q41" s="49">
        <v>0</v>
      </c>
      <c r="R41" s="49">
        <v>13897.9</v>
      </c>
      <c r="S41" s="49"/>
    </row>
    <row r="42" spans="1:19" s="126" customFormat="1" ht="12">
      <c r="A42" s="90"/>
      <c r="B42" s="21" t="s">
        <v>1069</v>
      </c>
      <c r="C42" s="8"/>
      <c r="D42" s="38" t="s">
        <v>1068</v>
      </c>
      <c r="E42" s="18"/>
      <c r="F42" s="18"/>
      <c r="G42" s="112"/>
      <c r="H42" s="146"/>
      <c r="I42" s="18"/>
      <c r="J42" s="18"/>
      <c r="K42" s="18"/>
      <c r="L42" s="18"/>
      <c r="M42" s="18"/>
      <c r="N42" s="49">
        <v>110.5</v>
      </c>
      <c r="O42" s="46">
        <v>110.30137</v>
      </c>
      <c r="P42" s="49">
        <v>700</v>
      </c>
      <c r="Q42" s="49">
        <v>700</v>
      </c>
      <c r="R42" s="49">
        <v>600</v>
      </c>
      <c r="S42" s="49"/>
    </row>
    <row r="43" spans="1:19" s="126" customFormat="1" ht="38.25" customHeight="1">
      <c r="A43" s="190"/>
      <c r="B43" s="192" t="s">
        <v>417</v>
      </c>
      <c r="C43" s="8"/>
      <c r="D43" s="206" t="s">
        <v>215</v>
      </c>
      <c r="E43" s="147"/>
      <c r="F43" s="147"/>
      <c r="G43" s="148"/>
      <c r="H43" s="202" t="s">
        <v>641</v>
      </c>
      <c r="I43" s="202" t="s">
        <v>642</v>
      </c>
      <c r="J43" s="202" t="s">
        <v>640</v>
      </c>
      <c r="K43" s="18" t="s">
        <v>643</v>
      </c>
      <c r="L43" s="18" t="s">
        <v>147</v>
      </c>
      <c r="M43" s="18" t="s">
        <v>640</v>
      </c>
      <c r="N43" s="185">
        <f>2349.12216+1079.34796</f>
        <v>3428.47012</v>
      </c>
      <c r="O43" s="203">
        <f>2200.43967+1078.90596</f>
        <v>3279.3456300000003</v>
      </c>
      <c r="P43" s="185">
        <v>3499.2</v>
      </c>
      <c r="Q43" s="185">
        <v>3499.2</v>
      </c>
      <c r="R43" s="185">
        <v>3499.2</v>
      </c>
      <c r="S43" s="185"/>
    </row>
    <row r="44" spans="1:19" s="126" customFormat="1" ht="157.5" customHeight="1">
      <c r="A44" s="211"/>
      <c r="B44" s="237"/>
      <c r="C44" s="8"/>
      <c r="D44" s="212"/>
      <c r="E44" s="18" t="s">
        <v>648</v>
      </c>
      <c r="F44" s="18" t="s">
        <v>649</v>
      </c>
      <c r="G44" s="112" t="s">
        <v>650</v>
      </c>
      <c r="H44" s="202"/>
      <c r="I44" s="202"/>
      <c r="J44" s="202"/>
      <c r="K44" s="18" t="s">
        <v>644</v>
      </c>
      <c r="L44" s="18" t="s">
        <v>645</v>
      </c>
      <c r="M44" s="18" t="s">
        <v>637</v>
      </c>
      <c r="N44" s="208"/>
      <c r="O44" s="183"/>
      <c r="P44" s="208"/>
      <c r="Q44" s="208"/>
      <c r="R44" s="208"/>
      <c r="S44" s="208"/>
    </row>
    <row r="45" spans="1:19" s="126" customFormat="1" ht="36.75" customHeight="1">
      <c r="A45" s="191"/>
      <c r="B45" s="193"/>
      <c r="C45" s="8"/>
      <c r="D45" s="207"/>
      <c r="E45" s="122"/>
      <c r="F45" s="122"/>
      <c r="G45" s="149"/>
      <c r="H45" s="188"/>
      <c r="I45" s="188"/>
      <c r="J45" s="188"/>
      <c r="K45" s="25" t="s">
        <v>920</v>
      </c>
      <c r="L45" s="25" t="s">
        <v>418</v>
      </c>
      <c r="M45" s="25" t="s">
        <v>419</v>
      </c>
      <c r="N45" s="186"/>
      <c r="O45" s="184"/>
      <c r="P45" s="186"/>
      <c r="Q45" s="186"/>
      <c r="R45" s="186"/>
      <c r="S45" s="186"/>
    </row>
    <row r="46" spans="1:19" s="125" customFormat="1" ht="15.75" customHeight="1">
      <c r="A46" s="31" t="s">
        <v>161</v>
      </c>
      <c r="B46" s="194" t="s">
        <v>167</v>
      </c>
      <c r="C46" s="195"/>
      <c r="D46" s="195"/>
      <c r="E46" s="195"/>
      <c r="F46" s="195"/>
      <c r="G46" s="195"/>
      <c r="H46" s="195"/>
      <c r="I46" s="195"/>
      <c r="J46" s="195"/>
      <c r="K46" s="195"/>
      <c r="L46" s="195"/>
      <c r="M46" s="196"/>
      <c r="N46" s="50"/>
      <c r="O46" s="50"/>
      <c r="P46" s="62"/>
      <c r="Q46" s="62"/>
      <c r="R46" s="62"/>
      <c r="S46" s="62"/>
    </row>
    <row r="47" spans="1:19" s="127" customFormat="1" ht="14.25" customHeight="1">
      <c r="A47" s="31" t="s">
        <v>8</v>
      </c>
      <c r="B47" s="194" t="s">
        <v>9</v>
      </c>
      <c r="C47" s="195"/>
      <c r="D47" s="195"/>
      <c r="E47" s="195"/>
      <c r="F47" s="195"/>
      <c r="G47" s="195"/>
      <c r="H47" s="195"/>
      <c r="I47" s="195"/>
      <c r="J47" s="195"/>
      <c r="K47" s="195"/>
      <c r="L47" s="195"/>
      <c r="M47" s="196"/>
      <c r="N47" s="43">
        <f>SUM(N48:N51)</f>
        <v>18362.09053</v>
      </c>
      <c r="O47" s="43">
        <f>SUM(O48:O51)</f>
        <v>18037.09053</v>
      </c>
      <c r="P47" s="43">
        <f>SUM(P48:P51)</f>
        <v>9933.2</v>
      </c>
      <c r="Q47" s="43">
        <f>SUM(Q48:Q51)</f>
        <v>9933.2</v>
      </c>
      <c r="R47" s="43">
        <f>SUM(R48:R51)</f>
        <v>9933.2</v>
      </c>
      <c r="S47" s="43"/>
    </row>
    <row r="48" spans="1:19" s="127" customFormat="1" ht="108.75" customHeight="1">
      <c r="A48" s="190"/>
      <c r="B48" s="20" t="s">
        <v>122</v>
      </c>
      <c r="C48" s="8"/>
      <c r="D48" s="206" t="s">
        <v>233</v>
      </c>
      <c r="E48" s="17" t="s">
        <v>26</v>
      </c>
      <c r="F48" s="17" t="s">
        <v>479</v>
      </c>
      <c r="G48" s="17" t="s">
        <v>445</v>
      </c>
      <c r="H48" s="17"/>
      <c r="I48" s="17"/>
      <c r="J48" s="17"/>
      <c r="K48" s="17" t="s">
        <v>776</v>
      </c>
      <c r="L48" s="17" t="s">
        <v>300</v>
      </c>
      <c r="M48" s="17" t="s">
        <v>257</v>
      </c>
      <c r="N48" s="120">
        <f>3844.30281+6891.78772</f>
        <v>10736.090530000001</v>
      </c>
      <c r="O48" s="119">
        <f>3844.30281+6891.78772</f>
        <v>10736.090530000001</v>
      </c>
      <c r="P48" s="120">
        <v>9933.2</v>
      </c>
      <c r="Q48" s="120">
        <v>9933.2</v>
      </c>
      <c r="R48" s="120">
        <v>9933.2</v>
      </c>
      <c r="S48" s="120"/>
    </row>
    <row r="49" spans="1:19" s="127" customFormat="1" ht="48.75" customHeight="1">
      <c r="A49" s="211"/>
      <c r="B49" s="162" t="s">
        <v>842</v>
      </c>
      <c r="C49" s="8"/>
      <c r="D49" s="212"/>
      <c r="E49" s="202" t="s">
        <v>483</v>
      </c>
      <c r="F49" s="202" t="s">
        <v>484</v>
      </c>
      <c r="G49" s="202" t="s">
        <v>485</v>
      </c>
      <c r="H49" s="18"/>
      <c r="I49" s="18"/>
      <c r="J49" s="18"/>
      <c r="K49" s="18" t="s">
        <v>586</v>
      </c>
      <c r="L49" s="18" t="s">
        <v>576</v>
      </c>
      <c r="M49" s="18" t="s">
        <v>419</v>
      </c>
      <c r="N49" s="123">
        <v>536</v>
      </c>
      <c r="O49" s="132">
        <v>536</v>
      </c>
      <c r="P49" s="123">
        <v>0</v>
      </c>
      <c r="Q49" s="123">
        <v>0</v>
      </c>
      <c r="R49" s="123">
        <v>0</v>
      </c>
      <c r="S49" s="123"/>
    </row>
    <row r="50" spans="1:19" s="127" customFormat="1" ht="59.25" customHeight="1">
      <c r="A50" s="211"/>
      <c r="B50" s="162" t="s">
        <v>876</v>
      </c>
      <c r="C50" s="8"/>
      <c r="D50" s="212"/>
      <c r="E50" s="202"/>
      <c r="F50" s="202"/>
      <c r="G50" s="202"/>
      <c r="H50" s="18"/>
      <c r="I50" s="18"/>
      <c r="J50" s="18"/>
      <c r="K50" s="18" t="s">
        <v>1041</v>
      </c>
      <c r="L50" s="18" t="s">
        <v>576</v>
      </c>
      <c r="M50" s="18" t="s">
        <v>1042</v>
      </c>
      <c r="N50" s="123">
        <v>6135</v>
      </c>
      <c r="O50" s="132">
        <v>6135</v>
      </c>
      <c r="P50" s="123">
        <v>0</v>
      </c>
      <c r="Q50" s="123">
        <v>0</v>
      </c>
      <c r="R50" s="123">
        <v>0</v>
      </c>
      <c r="S50" s="123"/>
    </row>
    <row r="51" spans="1:19" s="127" customFormat="1" ht="71.25" customHeight="1">
      <c r="A51" s="90"/>
      <c r="B51" s="176" t="s">
        <v>1071</v>
      </c>
      <c r="C51" s="8"/>
      <c r="D51" s="39" t="s">
        <v>136</v>
      </c>
      <c r="E51" s="19" t="s">
        <v>480</v>
      </c>
      <c r="F51" s="19" t="s">
        <v>481</v>
      </c>
      <c r="G51" s="19" t="s">
        <v>482</v>
      </c>
      <c r="H51" s="18"/>
      <c r="I51" s="18"/>
      <c r="J51" s="18"/>
      <c r="K51" s="18" t="s">
        <v>1070</v>
      </c>
      <c r="L51" s="18" t="s">
        <v>576</v>
      </c>
      <c r="M51" s="18" t="s">
        <v>947</v>
      </c>
      <c r="N51" s="123">
        <f>630+325</f>
        <v>955</v>
      </c>
      <c r="O51" s="132">
        <v>630</v>
      </c>
      <c r="P51" s="123">
        <v>0</v>
      </c>
      <c r="Q51" s="123">
        <v>0</v>
      </c>
      <c r="R51" s="123">
        <v>0</v>
      </c>
      <c r="S51" s="123"/>
    </row>
    <row r="52" spans="1:19" s="125" customFormat="1" ht="12.75" customHeight="1">
      <c r="A52" s="31" t="s">
        <v>213</v>
      </c>
      <c r="B52" s="194" t="s">
        <v>688</v>
      </c>
      <c r="C52" s="195"/>
      <c r="D52" s="195"/>
      <c r="E52" s="195"/>
      <c r="F52" s="195"/>
      <c r="G52" s="195"/>
      <c r="H52" s="195"/>
      <c r="I52" s="195"/>
      <c r="J52" s="195"/>
      <c r="K52" s="195"/>
      <c r="L52" s="195"/>
      <c r="M52" s="196"/>
      <c r="N52" s="43"/>
      <c r="O52" s="43"/>
      <c r="P52" s="43"/>
      <c r="Q52" s="43"/>
      <c r="R52" s="43"/>
      <c r="S52" s="43"/>
    </row>
    <row r="53" spans="1:19" s="126" customFormat="1" ht="49.5" customHeight="1" hidden="1">
      <c r="A53" s="33"/>
      <c r="B53" s="204" t="s">
        <v>242</v>
      </c>
      <c r="C53" s="8"/>
      <c r="D53" s="206"/>
      <c r="E53" s="187" t="s">
        <v>26</v>
      </c>
      <c r="F53" s="187" t="s">
        <v>486</v>
      </c>
      <c r="G53" s="187" t="s">
        <v>445</v>
      </c>
      <c r="H53" s="187" t="s">
        <v>309</v>
      </c>
      <c r="I53" s="187" t="s">
        <v>310</v>
      </c>
      <c r="J53" s="187" t="s">
        <v>311</v>
      </c>
      <c r="K53" s="17" t="s">
        <v>1204</v>
      </c>
      <c r="L53" s="17" t="s">
        <v>576</v>
      </c>
      <c r="M53" s="17" t="s">
        <v>419</v>
      </c>
      <c r="N53" s="240">
        <v>0</v>
      </c>
      <c r="O53" s="240">
        <v>0</v>
      </c>
      <c r="P53" s="240">
        <v>0</v>
      </c>
      <c r="Q53" s="240">
        <v>0</v>
      </c>
      <c r="R53" s="240">
        <v>0</v>
      </c>
      <c r="S53" s="240"/>
    </row>
    <row r="54" spans="1:19" s="126" customFormat="1" ht="48.75" customHeight="1" hidden="1">
      <c r="A54" s="35"/>
      <c r="B54" s="205"/>
      <c r="C54" s="8"/>
      <c r="D54" s="207"/>
      <c r="E54" s="202"/>
      <c r="F54" s="202"/>
      <c r="G54" s="202"/>
      <c r="H54" s="202"/>
      <c r="I54" s="202"/>
      <c r="J54" s="202"/>
      <c r="K54" s="18" t="s">
        <v>1205</v>
      </c>
      <c r="L54" s="18" t="s">
        <v>576</v>
      </c>
      <c r="M54" s="18" t="s">
        <v>1206</v>
      </c>
      <c r="N54" s="241"/>
      <c r="O54" s="241"/>
      <c r="P54" s="241"/>
      <c r="Q54" s="241"/>
      <c r="R54" s="241"/>
      <c r="S54" s="241"/>
    </row>
    <row r="55" spans="1:19" s="125" customFormat="1" ht="38.25" customHeight="1">
      <c r="A55" s="31" t="s">
        <v>103</v>
      </c>
      <c r="B55" s="194" t="s">
        <v>545</v>
      </c>
      <c r="C55" s="195"/>
      <c r="D55" s="195"/>
      <c r="E55" s="195"/>
      <c r="F55" s="195"/>
      <c r="G55" s="195"/>
      <c r="H55" s="195"/>
      <c r="I55" s="195"/>
      <c r="J55" s="195"/>
      <c r="K55" s="195"/>
      <c r="L55" s="195"/>
      <c r="M55" s="196"/>
      <c r="N55" s="43">
        <f>SUM(N56:N57)</f>
        <v>4418.85815</v>
      </c>
      <c r="O55" s="43">
        <f>SUM(O56:O57)</f>
        <v>4049.29775</v>
      </c>
      <c r="P55" s="43">
        <f>SUM(P56:P57)</f>
        <v>5923.6</v>
      </c>
      <c r="Q55" s="43">
        <f>SUM(Q56:Q57)</f>
        <v>3533.9</v>
      </c>
      <c r="R55" s="43">
        <f>SUM(R56:R57)</f>
        <v>3533.9</v>
      </c>
      <c r="S55" s="43"/>
    </row>
    <row r="56" spans="1:19" s="126" customFormat="1" ht="83.25" customHeight="1">
      <c r="A56" s="155"/>
      <c r="B56" s="21" t="s">
        <v>258</v>
      </c>
      <c r="C56" s="8"/>
      <c r="D56" s="38" t="s">
        <v>193</v>
      </c>
      <c r="E56" s="187" t="s">
        <v>26</v>
      </c>
      <c r="F56" s="187" t="s">
        <v>69</v>
      </c>
      <c r="G56" s="187" t="s">
        <v>445</v>
      </c>
      <c r="H56" s="187" t="s">
        <v>309</v>
      </c>
      <c r="I56" s="187" t="s">
        <v>310</v>
      </c>
      <c r="J56" s="187" t="s">
        <v>311</v>
      </c>
      <c r="K56" s="17" t="s">
        <v>781</v>
      </c>
      <c r="L56" s="17" t="s">
        <v>302</v>
      </c>
      <c r="M56" s="17" t="s">
        <v>303</v>
      </c>
      <c r="N56" s="49">
        <f>2905.65615+75.0601+12</f>
        <v>2992.71625</v>
      </c>
      <c r="O56" s="46">
        <f>12+75.0601+2536.09575</f>
        <v>2623.15585</v>
      </c>
      <c r="P56" s="49">
        <f>2389.7+3533.9</f>
        <v>5923.6</v>
      </c>
      <c r="Q56" s="49">
        <v>3533.9</v>
      </c>
      <c r="R56" s="49">
        <v>3533.9</v>
      </c>
      <c r="S56" s="49"/>
    </row>
    <row r="57" spans="1:19" s="126" customFormat="1" ht="49.5" customHeight="1">
      <c r="A57" s="90"/>
      <c r="B57" s="162" t="s">
        <v>656</v>
      </c>
      <c r="C57" s="15"/>
      <c r="D57" s="69" t="s">
        <v>193</v>
      </c>
      <c r="E57" s="188"/>
      <c r="F57" s="188"/>
      <c r="G57" s="188"/>
      <c r="H57" s="188"/>
      <c r="I57" s="188"/>
      <c r="J57" s="188"/>
      <c r="K57" s="73" t="s">
        <v>529</v>
      </c>
      <c r="L57" s="73" t="s">
        <v>576</v>
      </c>
      <c r="M57" s="73" t="s">
        <v>419</v>
      </c>
      <c r="N57" s="123">
        <v>1426.1419</v>
      </c>
      <c r="O57" s="132">
        <v>1426.1419</v>
      </c>
      <c r="P57" s="123">
        <v>0</v>
      </c>
      <c r="Q57" s="123">
        <v>0</v>
      </c>
      <c r="R57" s="123">
        <v>0</v>
      </c>
      <c r="S57" s="57"/>
    </row>
    <row r="58" spans="1:19" s="125" customFormat="1" ht="14.25" customHeight="1">
      <c r="A58" s="31" t="s">
        <v>190</v>
      </c>
      <c r="B58" s="194" t="s">
        <v>128</v>
      </c>
      <c r="C58" s="195"/>
      <c r="D58" s="195"/>
      <c r="E58" s="195"/>
      <c r="F58" s="195"/>
      <c r="G58" s="195"/>
      <c r="H58" s="195"/>
      <c r="I58" s="195"/>
      <c r="J58" s="195"/>
      <c r="K58" s="195"/>
      <c r="L58" s="195"/>
      <c r="M58" s="196"/>
      <c r="N58" s="43">
        <f>SUM(N59:N62)</f>
        <v>2374.8684500000004</v>
      </c>
      <c r="O58" s="43">
        <f>SUM(O59:O62)</f>
        <v>2373.95458</v>
      </c>
      <c r="P58" s="43">
        <f>SUM(P59:P62)</f>
        <v>3276.8</v>
      </c>
      <c r="Q58" s="43">
        <f>SUM(Q59:Q62)</f>
        <v>3276.8</v>
      </c>
      <c r="R58" s="43">
        <f>SUM(R59:R62)</f>
        <v>3276.8</v>
      </c>
      <c r="S58" s="43"/>
    </row>
    <row r="59" spans="1:19" s="126" customFormat="1" ht="48.75" customHeight="1">
      <c r="A59" s="190"/>
      <c r="B59" s="204" t="s">
        <v>304</v>
      </c>
      <c r="C59" s="8"/>
      <c r="D59" s="206" t="s">
        <v>117</v>
      </c>
      <c r="E59" s="187" t="s">
        <v>26</v>
      </c>
      <c r="F59" s="187" t="s">
        <v>487</v>
      </c>
      <c r="G59" s="187" t="s">
        <v>445</v>
      </c>
      <c r="H59" s="17"/>
      <c r="I59" s="17"/>
      <c r="J59" s="17"/>
      <c r="K59" s="24" t="s">
        <v>816</v>
      </c>
      <c r="L59" s="24" t="s">
        <v>576</v>
      </c>
      <c r="M59" s="24" t="s">
        <v>794</v>
      </c>
      <c r="N59" s="185">
        <v>2314.06845</v>
      </c>
      <c r="O59" s="203">
        <v>2313.89465</v>
      </c>
      <c r="P59" s="185">
        <v>3023.4</v>
      </c>
      <c r="Q59" s="185">
        <v>3023.4</v>
      </c>
      <c r="R59" s="185">
        <v>3023.4</v>
      </c>
      <c r="S59" s="185"/>
    </row>
    <row r="60" spans="1:19" s="126" customFormat="1" ht="60" customHeight="1">
      <c r="A60" s="191"/>
      <c r="B60" s="205"/>
      <c r="C60" s="8"/>
      <c r="D60" s="207"/>
      <c r="E60" s="202"/>
      <c r="F60" s="202"/>
      <c r="G60" s="202"/>
      <c r="H60" s="18"/>
      <c r="I60" s="18"/>
      <c r="J60" s="18"/>
      <c r="K60" s="73" t="s">
        <v>819</v>
      </c>
      <c r="L60" s="73" t="s">
        <v>576</v>
      </c>
      <c r="M60" s="73" t="s">
        <v>820</v>
      </c>
      <c r="N60" s="186"/>
      <c r="O60" s="184"/>
      <c r="P60" s="186"/>
      <c r="Q60" s="186"/>
      <c r="R60" s="186"/>
      <c r="S60" s="186"/>
    </row>
    <row r="61" spans="1:19" s="126" customFormat="1" ht="40.5" customHeight="1">
      <c r="A61" s="190"/>
      <c r="B61" s="192" t="s">
        <v>575</v>
      </c>
      <c r="C61" s="8"/>
      <c r="D61" s="206" t="s">
        <v>117</v>
      </c>
      <c r="E61" s="202"/>
      <c r="F61" s="202"/>
      <c r="G61" s="202"/>
      <c r="H61" s="202"/>
      <c r="I61" s="202"/>
      <c r="J61" s="202"/>
      <c r="K61" s="73" t="s">
        <v>770</v>
      </c>
      <c r="L61" s="73" t="s">
        <v>576</v>
      </c>
      <c r="M61" s="73" t="s">
        <v>771</v>
      </c>
      <c r="N61" s="185">
        <v>60.8</v>
      </c>
      <c r="O61" s="203">
        <v>60.05993</v>
      </c>
      <c r="P61" s="185">
        <v>253.4</v>
      </c>
      <c r="Q61" s="185">
        <v>253.4</v>
      </c>
      <c r="R61" s="185">
        <v>253.4</v>
      </c>
      <c r="S61" s="185"/>
    </row>
    <row r="62" spans="1:19" s="126" customFormat="1" ht="84.75" customHeight="1">
      <c r="A62" s="191"/>
      <c r="B62" s="193"/>
      <c r="C62" s="8"/>
      <c r="D62" s="207"/>
      <c r="E62" s="202"/>
      <c r="F62" s="202"/>
      <c r="G62" s="202"/>
      <c r="H62" s="202"/>
      <c r="I62" s="202"/>
      <c r="J62" s="202"/>
      <c r="K62" s="73" t="s">
        <v>817</v>
      </c>
      <c r="L62" s="73" t="s">
        <v>576</v>
      </c>
      <c r="M62" s="73" t="s">
        <v>771</v>
      </c>
      <c r="N62" s="186"/>
      <c r="O62" s="184"/>
      <c r="P62" s="186"/>
      <c r="Q62" s="186"/>
      <c r="R62" s="186"/>
      <c r="S62" s="186"/>
    </row>
    <row r="63" spans="1:19" s="125" customFormat="1" ht="12" customHeight="1">
      <c r="A63" s="31" t="s">
        <v>109</v>
      </c>
      <c r="B63" s="194" t="s">
        <v>110</v>
      </c>
      <c r="C63" s="195"/>
      <c r="D63" s="195"/>
      <c r="E63" s="195"/>
      <c r="F63" s="195"/>
      <c r="G63" s="195"/>
      <c r="H63" s="195"/>
      <c r="I63" s="195"/>
      <c r="J63" s="195"/>
      <c r="K63" s="195"/>
      <c r="L63" s="195"/>
      <c r="M63" s="196"/>
      <c r="N63" s="50"/>
      <c r="O63" s="50"/>
      <c r="P63" s="62"/>
      <c r="Q63" s="62"/>
      <c r="R63" s="62"/>
      <c r="S63" s="62"/>
    </row>
    <row r="64" spans="1:19" s="127" customFormat="1" ht="12" customHeight="1">
      <c r="A64" s="31" t="s">
        <v>183</v>
      </c>
      <c r="B64" s="194" t="s">
        <v>142</v>
      </c>
      <c r="C64" s="195"/>
      <c r="D64" s="195"/>
      <c r="E64" s="195"/>
      <c r="F64" s="195"/>
      <c r="G64" s="195"/>
      <c r="H64" s="195"/>
      <c r="I64" s="195"/>
      <c r="J64" s="195"/>
      <c r="K64" s="195"/>
      <c r="L64" s="195"/>
      <c r="M64" s="196"/>
      <c r="N64" s="43">
        <f>SUM(N65:N72)</f>
        <v>6466.63825</v>
      </c>
      <c r="O64" s="43">
        <f>SUM(O65:O72)</f>
        <v>2624.88354</v>
      </c>
      <c r="P64" s="43">
        <f>SUM(P65:P72)</f>
        <v>2745.5</v>
      </c>
      <c r="Q64" s="43">
        <f>SUM(Q65:Q72)</f>
        <v>2751.5</v>
      </c>
      <c r="R64" s="43">
        <f>SUM(R65:R72)</f>
        <v>2291.5</v>
      </c>
      <c r="S64" s="43"/>
    </row>
    <row r="65" spans="1:19" s="126" customFormat="1" ht="60" customHeight="1">
      <c r="A65" s="190"/>
      <c r="B65" s="204" t="s">
        <v>199</v>
      </c>
      <c r="C65" s="8"/>
      <c r="D65" s="206" t="s">
        <v>120</v>
      </c>
      <c r="E65" s="189" t="s">
        <v>488</v>
      </c>
      <c r="F65" s="189" t="s">
        <v>489</v>
      </c>
      <c r="G65" s="189" t="s">
        <v>490</v>
      </c>
      <c r="H65" s="187" t="s">
        <v>316</v>
      </c>
      <c r="I65" s="187" t="s">
        <v>317</v>
      </c>
      <c r="J65" s="187" t="s">
        <v>318</v>
      </c>
      <c r="K65" s="17" t="s">
        <v>782</v>
      </c>
      <c r="L65" s="17" t="s">
        <v>265</v>
      </c>
      <c r="M65" s="17" t="s">
        <v>266</v>
      </c>
      <c r="N65" s="185">
        <v>170.68</v>
      </c>
      <c r="O65" s="203">
        <v>120.50821</v>
      </c>
      <c r="P65" s="185">
        <v>123.8</v>
      </c>
      <c r="Q65" s="185">
        <v>123.8</v>
      </c>
      <c r="R65" s="185">
        <v>123.8</v>
      </c>
      <c r="S65" s="185"/>
    </row>
    <row r="66" spans="1:19" s="126" customFormat="1" ht="85.5" customHeight="1">
      <c r="A66" s="191"/>
      <c r="B66" s="205"/>
      <c r="C66" s="8"/>
      <c r="D66" s="207"/>
      <c r="E66" s="182"/>
      <c r="F66" s="182"/>
      <c r="G66" s="182"/>
      <c r="H66" s="202"/>
      <c r="I66" s="202"/>
      <c r="J66" s="202"/>
      <c r="K66" s="73" t="s">
        <v>866</v>
      </c>
      <c r="L66" s="18" t="s">
        <v>191</v>
      </c>
      <c r="M66" s="18" t="s">
        <v>439</v>
      </c>
      <c r="N66" s="186"/>
      <c r="O66" s="184"/>
      <c r="P66" s="186"/>
      <c r="Q66" s="186"/>
      <c r="R66" s="186"/>
      <c r="S66" s="186"/>
    </row>
    <row r="67" spans="1:19" s="126" customFormat="1" ht="96" customHeight="1">
      <c r="A67" s="32"/>
      <c r="B67" s="7" t="s">
        <v>299</v>
      </c>
      <c r="C67" s="8"/>
      <c r="D67" s="37" t="s">
        <v>233</v>
      </c>
      <c r="E67" s="18" t="s">
        <v>366</v>
      </c>
      <c r="F67" s="18" t="s">
        <v>491</v>
      </c>
      <c r="G67" s="112" t="s">
        <v>492</v>
      </c>
      <c r="H67" s="18" t="s">
        <v>319</v>
      </c>
      <c r="I67" s="18" t="s">
        <v>493</v>
      </c>
      <c r="J67" s="18" t="s">
        <v>320</v>
      </c>
      <c r="K67" s="18" t="s">
        <v>982</v>
      </c>
      <c r="L67" s="18" t="s">
        <v>983</v>
      </c>
      <c r="M67" s="18" t="s">
        <v>984</v>
      </c>
      <c r="N67" s="54">
        <v>1744.35367</v>
      </c>
      <c r="O67" s="55">
        <v>1744.35367</v>
      </c>
      <c r="P67" s="54">
        <v>1667.7</v>
      </c>
      <c r="Q67" s="54">
        <v>1667.7</v>
      </c>
      <c r="R67" s="54">
        <v>1667.7</v>
      </c>
      <c r="S67" s="54"/>
    </row>
    <row r="68" spans="1:19" s="126" customFormat="1" ht="107.25" customHeight="1">
      <c r="A68" s="32"/>
      <c r="B68" s="7" t="s">
        <v>244</v>
      </c>
      <c r="C68" s="8"/>
      <c r="D68" s="37" t="s">
        <v>229</v>
      </c>
      <c r="E68" s="182" t="s">
        <v>26</v>
      </c>
      <c r="F68" s="182" t="s">
        <v>38</v>
      </c>
      <c r="G68" s="182" t="s">
        <v>445</v>
      </c>
      <c r="H68" s="18"/>
      <c r="I68" s="18"/>
      <c r="J68" s="18"/>
      <c r="K68" s="18" t="s">
        <v>783</v>
      </c>
      <c r="L68" s="18" t="s">
        <v>300</v>
      </c>
      <c r="M68" s="112" t="s">
        <v>257</v>
      </c>
      <c r="N68" s="45">
        <v>2143.25312</v>
      </c>
      <c r="O68" s="44">
        <v>760.02166</v>
      </c>
      <c r="P68" s="45">
        <v>500</v>
      </c>
      <c r="Q68" s="45">
        <v>500</v>
      </c>
      <c r="R68" s="45">
        <v>500</v>
      </c>
      <c r="S68" s="45"/>
    </row>
    <row r="69" spans="1:19" s="126" customFormat="1" ht="86.25" customHeight="1">
      <c r="A69" s="32"/>
      <c r="B69" s="7" t="s">
        <v>574</v>
      </c>
      <c r="C69" s="8"/>
      <c r="D69" s="37" t="s">
        <v>229</v>
      </c>
      <c r="E69" s="182"/>
      <c r="F69" s="182"/>
      <c r="G69" s="182"/>
      <c r="H69" s="18"/>
      <c r="I69" s="18"/>
      <c r="J69" s="18"/>
      <c r="K69" s="18" t="s">
        <v>925</v>
      </c>
      <c r="L69" s="18" t="s">
        <v>576</v>
      </c>
      <c r="M69" s="112" t="s">
        <v>1207</v>
      </c>
      <c r="N69" s="45">
        <v>1383.23146</v>
      </c>
      <c r="O69" s="44">
        <v>0</v>
      </c>
      <c r="P69" s="45">
        <v>0</v>
      </c>
      <c r="Q69" s="45">
        <v>0</v>
      </c>
      <c r="R69" s="45">
        <v>0</v>
      </c>
      <c r="S69" s="45"/>
    </row>
    <row r="70" spans="1:19" s="126" customFormat="1" ht="62.25" customHeight="1">
      <c r="A70" s="190"/>
      <c r="B70" s="192" t="s">
        <v>1027</v>
      </c>
      <c r="C70" s="81"/>
      <c r="D70" s="156" t="s">
        <v>233</v>
      </c>
      <c r="E70" s="182"/>
      <c r="F70" s="182"/>
      <c r="G70" s="182"/>
      <c r="H70" s="216" t="s">
        <v>1033</v>
      </c>
      <c r="I70" s="216"/>
      <c r="J70" s="216" t="s">
        <v>607</v>
      </c>
      <c r="K70" s="107" t="s">
        <v>784</v>
      </c>
      <c r="L70" s="61" t="s">
        <v>191</v>
      </c>
      <c r="M70" s="61" t="s">
        <v>662</v>
      </c>
      <c r="N70" s="120">
        <v>1025.12</v>
      </c>
      <c r="O70" s="119">
        <v>0</v>
      </c>
      <c r="P70" s="120"/>
      <c r="Q70" s="120"/>
      <c r="R70" s="120"/>
      <c r="S70" s="120"/>
    </row>
    <row r="71" spans="1:19" s="126" customFormat="1" ht="35.25" customHeight="1">
      <c r="A71" s="211"/>
      <c r="B71" s="237"/>
      <c r="C71" s="81"/>
      <c r="D71" s="163" t="s">
        <v>120</v>
      </c>
      <c r="E71" s="182"/>
      <c r="F71" s="182"/>
      <c r="G71" s="182"/>
      <c r="H71" s="216"/>
      <c r="I71" s="216"/>
      <c r="J71" s="216"/>
      <c r="K71" s="281" t="s">
        <v>1028</v>
      </c>
      <c r="L71" s="250" t="s">
        <v>576</v>
      </c>
      <c r="M71" s="250" t="s">
        <v>1029</v>
      </c>
      <c r="N71" s="123"/>
      <c r="O71" s="132"/>
      <c r="P71" s="123">
        <v>54</v>
      </c>
      <c r="Q71" s="123">
        <v>60</v>
      </c>
      <c r="R71" s="123">
        <v>0</v>
      </c>
      <c r="S71" s="123"/>
    </row>
    <row r="72" spans="1:19" s="126" customFormat="1" ht="35.25" customHeight="1">
      <c r="A72" s="191"/>
      <c r="B72" s="193"/>
      <c r="C72" s="81"/>
      <c r="D72" s="157" t="s">
        <v>713</v>
      </c>
      <c r="E72" s="252"/>
      <c r="F72" s="252"/>
      <c r="G72" s="252"/>
      <c r="H72" s="217"/>
      <c r="I72" s="217"/>
      <c r="J72" s="217"/>
      <c r="K72" s="282"/>
      <c r="L72" s="283"/>
      <c r="M72" s="283"/>
      <c r="N72" s="110"/>
      <c r="O72" s="83"/>
      <c r="P72" s="110">
        <v>400</v>
      </c>
      <c r="Q72" s="110">
        <v>400</v>
      </c>
      <c r="R72" s="110">
        <v>0</v>
      </c>
      <c r="S72" s="110"/>
    </row>
    <row r="73" spans="1:19" s="125" customFormat="1" ht="11.25" customHeight="1">
      <c r="A73" s="31" t="s">
        <v>219</v>
      </c>
      <c r="B73" s="194" t="s">
        <v>220</v>
      </c>
      <c r="C73" s="195"/>
      <c r="D73" s="195"/>
      <c r="E73" s="195"/>
      <c r="F73" s="195"/>
      <c r="G73" s="195"/>
      <c r="H73" s="195"/>
      <c r="I73" s="195"/>
      <c r="J73" s="195"/>
      <c r="K73" s="195"/>
      <c r="L73" s="195"/>
      <c r="M73" s="196"/>
      <c r="N73" s="50"/>
      <c r="O73" s="50"/>
      <c r="P73" s="62"/>
      <c r="Q73" s="62"/>
      <c r="R73" s="62"/>
      <c r="S73" s="62"/>
    </row>
    <row r="74" spans="1:19" s="125" customFormat="1" ht="11.25" customHeight="1">
      <c r="A74" s="31" t="s">
        <v>182</v>
      </c>
      <c r="B74" s="194" t="s">
        <v>70</v>
      </c>
      <c r="C74" s="195"/>
      <c r="D74" s="195"/>
      <c r="E74" s="195"/>
      <c r="F74" s="195"/>
      <c r="G74" s="195"/>
      <c r="H74" s="195"/>
      <c r="I74" s="195"/>
      <c r="J74" s="195"/>
      <c r="K74" s="195"/>
      <c r="L74" s="195"/>
      <c r="M74" s="196"/>
      <c r="N74" s="50"/>
      <c r="O74" s="50"/>
      <c r="P74" s="62"/>
      <c r="Q74" s="62"/>
      <c r="R74" s="62"/>
      <c r="S74" s="62"/>
    </row>
    <row r="75" spans="1:19" s="125" customFormat="1" ht="63.75" customHeight="1">
      <c r="A75" s="31" t="s">
        <v>75</v>
      </c>
      <c r="B75" s="194" t="s">
        <v>689</v>
      </c>
      <c r="C75" s="195"/>
      <c r="D75" s="195"/>
      <c r="E75" s="195"/>
      <c r="F75" s="195"/>
      <c r="G75" s="195"/>
      <c r="H75" s="195"/>
      <c r="I75" s="195"/>
      <c r="J75" s="195"/>
      <c r="K75" s="195"/>
      <c r="L75" s="195"/>
      <c r="M75" s="196"/>
      <c r="N75" s="43">
        <f>SUM(N76:N128)</f>
        <v>282257.27716999996</v>
      </c>
      <c r="O75" s="43">
        <f>SUM(O76:O128)</f>
        <v>278118.20511</v>
      </c>
      <c r="P75" s="43">
        <f>SUM(P76:P128)</f>
        <v>198878.1</v>
      </c>
      <c r="Q75" s="43">
        <f>SUM(Q76:Q128)</f>
        <v>200531.8</v>
      </c>
      <c r="R75" s="43">
        <f>SUM(R76:R128)</f>
        <v>196429.7</v>
      </c>
      <c r="S75" s="43"/>
    </row>
    <row r="76" spans="1:19" s="126" customFormat="1" ht="83.25" customHeight="1">
      <c r="A76" s="34"/>
      <c r="B76" s="21" t="s">
        <v>173</v>
      </c>
      <c r="C76" s="261"/>
      <c r="D76" s="38" t="s">
        <v>174</v>
      </c>
      <c r="E76" s="17" t="s">
        <v>26</v>
      </c>
      <c r="F76" s="17" t="s">
        <v>206</v>
      </c>
      <c r="G76" s="17" t="s">
        <v>445</v>
      </c>
      <c r="H76" s="187" t="s">
        <v>651</v>
      </c>
      <c r="I76" s="187" t="s">
        <v>652</v>
      </c>
      <c r="J76" s="187" t="s">
        <v>626</v>
      </c>
      <c r="K76" s="17" t="s">
        <v>440</v>
      </c>
      <c r="L76" s="17" t="s">
        <v>131</v>
      </c>
      <c r="M76" s="17" t="s">
        <v>25</v>
      </c>
      <c r="N76" s="185">
        <f>1326.81848+55407.722</f>
        <v>56734.54048</v>
      </c>
      <c r="O76" s="203">
        <f>1260.22508+55407.722</f>
        <v>56667.94708</v>
      </c>
      <c r="P76" s="185">
        <f>824.1+57442.4</f>
        <v>58266.5</v>
      </c>
      <c r="Q76" s="185">
        <f>824.1+57442.4</f>
        <v>58266.5</v>
      </c>
      <c r="R76" s="185">
        <f>824.1+57442.4</f>
        <v>58266.5</v>
      </c>
      <c r="S76" s="185"/>
    </row>
    <row r="77" spans="1:19" s="126" customFormat="1" ht="48.75" customHeight="1">
      <c r="A77" s="76"/>
      <c r="B77" s="74"/>
      <c r="C77" s="261"/>
      <c r="D77" s="69"/>
      <c r="E77" s="18" t="s">
        <v>653</v>
      </c>
      <c r="F77" s="18" t="s">
        <v>654</v>
      </c>
      <c r="G77" s="18" t="s">
        <v>626</v>
      </c>
      <c r="H77" s="202"/>
      <c r="I77" s="202"/>
      <c r="J77" s="202"/>
      <c r="K77" s="202" t="s">
        <v>1075</v>
      </c>
      <c r="L77" s="202" t="s">
        <v>971</v>
      </c>
      <c r="M77" s="202" t="s">
        <v>972</v>
      </c>
      <c r="N77" s="208"/>
      <c r="O77" s="183"/>
      <c r="P77" s="208"/>
      <c r="Q77" s="208"/>
      <c r="R77" s="208"/>
      <c r="S77" s="208"/>
    </row>
    <row r="78" spans="1:19" s="126" customFormat="1" ht="37.5" customHeight="1">
      <c r="A78" s="76"/>
      <c r="B78" s="74"/>
      <c r="C78" s="261"/>
      <c r="D78" s="69"/>
      <c r="E78" s="18" t="s">
        <v>185</v>
      </c>
      <c r="F78" s="18" t="s">
        <v>461</v>
      </c>
      <c r="G78" s="18" t="s">
        <v>188</v>
      </c>
      <c r="H78" s="202" t="s">
        <v>203</v>
      </c>
      <c r="I78" s="202" t="s">
        <v>91</v>
      </c>
      <c r="J78" s="202" t="s">
        <v>148</v>
      </c>
      <c r="K78" s="202"/>
      <c r="L78" s="202"/>
      <c r="M78" s="202"/>
      <c r="N78" s="208"/>
      <c r="O78" s="183"/>
      <c r="P78" s="208"/>
      <c r="Q78" s="208"/>
      <c r="R78" s="208"/>
      <c r="S78" s="208"/>
    </row>
    <row r="79" spans="1:19" s="126" customFormat="1" ht="93.75" customHeight="1">
      <c r="A79" s="76"/>
      <c r="B79" s="74"/>
      <c r="C79" s="261"/>
      <c r="D79" s="69"/>
      <c r="E79" s="18" t="s">
        <v>32</v>
      </c>
      <c r="F79" s="18" t="s">
        <v>187</v>
      </c>
      <c r="G79" s="18" t="s">
        <v>90</v>
      </c>
      <c r="H79" s="202"/>
      <c r="I79" s="202"/>
      <c r="J79" s="202"/>
      <c r="K79" s="202"/>
      <c r="L79" s="202"/>
      <c r="M79" s="202"/>
      <c r="N79" s="208"/>
      <c r="O79" s="184"/>
      <c r="P79" s="186"/>
      <c r="Q79" s="186"/>
      <c r="R79" s="208"/>
      <c r="S79" s="208"/>
    </row>
    <row r="80" spans="1:19" s="126" customFormat="1" ht="54.75" customHeight="1">
      <c r="A80" s="234"/>
      <c r="B80" s="204" t="s">
        <v>622</v>
      </c>
      <c r="C80" s="8"/>
      <c r="D80" s="38" t="s">
        <v>174</v>
      </c>
      <c r="E80" s="18"/>
      <c r="F80" s="18"/>
      <c r="G80" s="112"/>
      <c r="H80" s="257" t="s">
        <v>628</v>
      </c>
      <c r="I80" s="202" t="s">
        <v>191</v>
      </c>
      <c r="J80" s="202" t="s">
        <v>629</v>
      </c>
      <c r="K80" s="202" t="s">
        <v>973</v>
      </c>
      <c r="L80" s="202" t="s">
        <v>362</v>
      </c>
      <c r="M80" s="202" t="s">
        <v>974</v>
      </c>
      <c r="N80" s="49">
        <v>617.6</v>
      </c>
      <c r="O80" s="46">
        <v>617.6</v>
      </c>
      <c r="P80" s="49">
        <v>0</v>
      </c>
      <c r="Q80" s="49">
        <v>0</v>
      </c>
      <c r="R80" s="49">
        <v>0</v>
      </c>
      <c r="S80" s="49"/>
    </row>
    <row r="81" spans="1:19" s="126" customFormat="1" ht="54.75" customHeight="1">
      <c r="A81" s="235"/>
      <c r="B81" s="205"/>
      <c r="C81" s="8"/>
      <c r="D81" s="41" t="s">
        <v>12</v>
      </c>
      <c r="E81" s="18"/>
      <c r="F81" s="18"/>
      <c r="G81" s="112"/>
      <c r="H81" s="257"/>
      <c r="I81" s="202"/>
      <c r="J81" s="202"/>
      <c r="K81" s="202"/>
      <c r="L81" s="188"/>
      <c r="M81" s="188"/>
      <c r="N81" s="52">
        <v>1084.9</v>
      </c>
      <c r="O81" s="51">
        <v>1084.9</v>
      </c>
      <c r="P81" s="52">
        <v>0</v>
      </c>
      <c r="Q81" s="52">
        <v>0</v>
      </c>
      <c r="R81" s="52">
        <v>0</v>
      </c>
      <c r="S81" s="52"/>
    </row>
    <row r="82" spans="1:19" s="126" customFormat="1" ht="86.25" customHeight="1">
      <c r="A82" s="34"/>
      <c r="B82" s="21" t="s">
        <v>87</v>
      </c>
      <c r="C82" s="15"/>
      <c r="D82" s="70" t="s">
        <v>12</v>
      </c>
      <c r="E82" s="18"/>
      <c r="F82" s="18"/>
      <c r="G82" s="18"/>
      <c r="H82" s="18"/>
      <c r="I82" s="18"/>
      <c r="J82" s="112"/>
      <c r="K82" s="18" t="s">
        <v>968</v>
      </c>
      <c r="L82" s="18" t="s">
        <v>65</v>
      </c>
      <c r="M82" s="18" t="s">
        <v>98</v>
      </c>
      <c r="N82" s="49">
        <f>1365.35461+3481.50113+304.25554+42418.72523+12697.33634+756.2</f>
        <v>61023.37284999999</v>
      </c>
      <c r="O82" s="46">
        <f>1365.35358+3131.34973+216.70411+42212.1162+12697.33634+719.29944</f>
        <v>60342.1594</v>
      </c>
      <c r="P82" s="49">
        <f>3701.7+45501.6+12536.6+779</f>
        <v>62518.899999999994</v>
      </c>
      <c r="Q82" s="49">
        <f>3701.7+45501.6+12536.6+779</f>
        <v>62518.899999999994</v>
      </c>
      <c r="R82" s="49">
        <f>3701.7+45501.6+12536.6+779</f>
        <v>62518.899999999994</v>
      </c>
      <c r="S82" s="49"/>
    </row>
    <row r="83" spans="1:19" s="126" customFormat="1" ht="61.5" customHeight="1">
      <c r="A83" s="76"/>
      <c r="B83" s="74"/>
      <c r="C83" s="8"/>
      <c r="D83" s="69"/>
      <c r="E83" s="18"/>
      <c r="F83" s="18"/>
      <c r="G83" s="18"/>
      <c r="H83" s="18"/>
      <c r="I83" s="18"/>
      <c r="J83" s="18"/>
      <c r="K83" s="18" t="s">
        <v>921</v>
      </c>
      <c r="L83" s="18" t="s">
        <v>576</v>
      </c>
      <c r="M83" s="18" t="s">
        <v>592</v>
      </c>
      <c r="N83" s="57"/>
      <c r="O83" s="47"/>
      <c r="P83" s="57"/>
      <c r="Q83" s="57"/>
      <c r="R83" s="57"/>
      <c r="S83" s="57"/>
    </row>
    <row r="84" spans="1:19" s="126" customFormat="1" ht="74.25" customHeight="1">
      <c r="A84" s="75"/>
      <c r="B84" s="68"/>
      <c r="C84" s="8"/>
      <c r="D84" s="71"/>
      <c r="E84" s="18"/>
      <c r="F84" s="18"/>
      <c r="G84" s="18"/>
      <c r="H84" s="18"/>
      <c r="I84" s="18"/>
      <c r="J84" s="18"/>
      <c r="K84" s="18" t="s">
        <v>395</v>
      </c>
      <c r="L84" s="18" t="s">
        <v>191</v>
      </c>
      <c r="M84" s="18" t="s">
        <v>138</v>
      </c>
      <c r="N84" s="52"/>
      <c r="O84" s="51"/>
      <c r="P84" s="52"/>
      <c r="Q84" s="52"/>
      <c r="R84" s="52"/>
      <c r="S84" s="52"/>
    </row>
    <row r="85" spans="1:19" s="126" customFormat="1" ht="73.5" customHeight="1">
      <c r="A85" s="32"/>
      <c r="B85" s="7" t="s">
        <v>383</v>
      </c>
      <c r="C85" s="8"/>
      <c r="D85" s="37" t="s">
        <v>12</v>
      </c>
      <c r="E85" s="18"/>
      <c r="F85" s="18"/>
      <c r="G85" s="18"/>
      <c r="H85" s="18" t="s">
        <v>414</v>
      </c>
      <c r="I85" s="18" t="s">
        <v>415</v>
      </c>
      <c r="J85" s="18" t="s">
        <v>301</v>
      </c>
      <c r="K85" s="202" t="s">
        <v>1145</v>
      </c>
      <c r="L85" s="202" t="s">
        <v>191</v>
      </c>
      <c r="M85" s="218" t="s">
        <v>98</v>
      </c>
      <c r="N85" s="45">
        <v>3277</v>
      </c>
      <c r="O85" s="44">
        <v>3230.53947</v>
      </c>
      <c r="P85" s="45"/>
      <c r="Q85" s="45"/>
      <c r="R85" s="45"/>
      <c r="S85" s="45"/>
    </row>
    <row r="86" spans="1:19" s="126" customFormat="1" ht="12.75" customHeight="1">
      <c r="A86" s="190"/>
      <c r="B86" s="204" t="s">
        <v>6</v>
      </c>
      <c r="C86" s="15"/>
      <c r="D86" s="38" t="s">
        <v>12</v>
      </c>
      <c r="E86" s="202"/>
      <c r="F86" s="202"/>
      <c r="G86" s="202"/>
      <c r="H86" s="202"/>
      <c r="I86" s="202"/>
      <c r="J86" s="202"/>
      <c r="K86" s="202"/>
      <c r="L86" s="202"/>
      <c r="M86" s="218"/>
      <c r="N86" s="49">
        <v>2430.6</v>
      </c>
      <c r="O86" s="46">
        <v>2425.18775</v>
      </c>
      <c r="P86" s="49">
        <v>3551</v>
      </c>
      <c r="Q86" s="49">
        <v>3551</v>
      </c>
      <c r="R86" s="49">
        <v>3551</v>
      </c>
      <c r="S86" s="49"/>
    </row>
    <row r="87" spans="1:19" s="126" customFormat="1" ht="12.75" customHeight="1">
      <c r="A87" s="191"/>
      <c r="B87" s="205"/>
      <c r="C87" s="16"/>
      <c r="D87" s="41" t="s">
        <v>174</v>
      </c>
      <c r="E87" s="202"/>
      <c r="F87" s="202"/>
      <c r="G87" s="202"/>
      <c r="H87" s="202"/>
      <c r="I87" s="202"/>
      <c r="J87" s="202"/>
      <c r="K87" s="202"/>
      <c r="L87" s="202"/>
      <c r="M87" s="218"/>
      <c r="N87" s="52">
        <v>0</v>
      </c>
      <c r="O87" s="51">
        <v>0</v>
      </c>
      <c r="P87" s="52">
        <v>0</v>
      </c>
      <c r="Q87" s="52">
        <v>0</v>
      </c>
      <c r="R87" s="52">
        <v>0</v>
      </c>
      <c r="S87" s="52"/>
    </row>
    <row r="88" spans="1:19" s="126" customFormat="1" ht="32.25" customHeight="1">
      <c r="A88" s="275"/>
      <c r="B88" s="236" t="s">
        <v>205</v>
      </c>
      <c r="C88" s="8"/>
      <c r="D88" s="38" t="s">
        <v>174</v>
      </c>
      <c r="E88" s="18"/>
      <c r="F88" s="18"/>
      <c r="G88" s="18"/>
      <c r="H88" s="202"/>
      <c r="I88" s="202"/>
      <c r="J88" s="202"/>
      <c r="K88" s="202" t="s">
        <v>818</v>
      </c>
      <c r="L88" s="202" t="s">
        <v>576</v>
      </c>
      <c r="M88" s="202" t="s">
        <v>398</v>
      </c>
      <c r="N88" s="120">
        <v>3024.98113</v>
      </c>
      <c r="O88" s="119">
        <v>3024.98113</v>
      </c>
      <c r="P88" s="120">
        <v>3150</v>
      </c>
      <c r="Q88" s="120">
        <v>3150</v>
      </c>
      <c r="R88" s="120">
        <v>3150</v>
      </c>
      <c r="S88" s="120"/>
    </row>
    <row r="89" spans="1:19" s="126" customFormat="1" ht="32.25" customHeight="1">
      <c r="A89" s="275"/>
      <c r="B89" s="236"/>
      <c r="C89" s="8"/>
      <c r="D89" s="39" t="s">
        <v>12</v>
      </c>
      <c r="E89" s="202"/>
      <c r="F89" s="202"/>
      <c r="G89" s="202"/>
      <c r="H89" s="202"/>
      <c r="I89" s="202"/>
      <c r="J89" s="202"/>
      <c r="K89" s="202"/>
      <c r="L89" s="202"/>
      <c r="M89" s="202"/>
      <c r="N89" s="123">
        <v>8255.54417</v>
      </c>
      <c r="O89" s="132">
        <v>8255.54417</v>
      </c>
      <c r="P89" s="123">
        <v>5400</v>
      </c>
      <c r="Q89" s="123">
        <v>5400</v>
      </c>
      <c r="R89" s="123">
        <v>5400</v>
      </c>
      <c r="S89" s="123"/>
    </row>
    <row r="90" spans="1:19" s="126" customFormat="1" ht="32.25" customHeight="1">
      <c r="A90" s="275"/>
      <c r="B90" s="236"/>
      <c r="C90" s="8"/>
      <c r="D90" s="41" t="s">
        <v>12</v>
      </c>
      <c r="E90" s="202"/>
      <c r="F90" s="202"/>
      <c r="G90" s="202"/>
      <c r="H90" s="202"/>
      <c r="I90" s="202"/>
      <c r="J90" s="202"/>
      <c r="K90" s="202"/>
      <c r="L90" s="202"/>
      <c r="M90" s="202"/>
      <c r="N90" s="110">
        <v>2053.0957</v>
      </c>
      <c r="O90" s="83">
        <v>2053.0957</v>
      </c>
      <c r="P90" s="110">
        <v>600</v>
      </c>
      <c r="Q90" s="110">
        <v>600</v>
      </c>
      <c r="R90" s="110">
        <v>600</v>
      </c>
      <c r="S90" s="110"/>
    </row>
    <row r="91" spans="1:19" s="126" customFormat="1" ht="49.5" customHeight="1">
      <c r="A91" s="33"/>
      <c r="B91" s="21" t="s">
        <v>92</v>
      </c>
      <c r="C91" s="8"/>
      <c r="D91" s="38" t="s">
        <v>12</v>
      </c>
      <c r="E91" s="18"/>
      <c r="F91" s="18"/>
      <c r="G91" s="18"/>
      <c r="H91" s="18"/>
      <c r="I91" s="18"/>
      <c r="J91" s="18"/>
      <c r="K91" s="18" t="s">
        <v>130</v>
      </c>
      <c r="L91" s="18" t="s">
        <v>131</v>
      </c>
      <c r="M91" s="112" t="s">
        <v>25</v>
      </c>
      <c r="N91" s="49">
        <f>878.20527+39766.3</f>
        <v>40644.50527</v>
      </c>
      <c r="O91" s="46">
        <f>690.42838+39765.86333</f>
        <v>40456.29171</v>
      </c>
      <c r="P91" s="49">
        <f>481.2+40969.9</f>
        <v>41451.1</v>
      </c>
      <c r="Q91" s="49">
        <f>481.2+40969.9</f>
        <v>41451.1</v>
      </c>
      <c r="R91" s="49">
        <f>481.2+40969.9</f>
        <v>41451.1</v>
      </c>
      <c r="S91" s="49"/>
    </row>
    <row r="92" spans="1:19" s="126" customFormat="1" ht="108.75" customHeight="1">
      <c r="A92" s="32"/>
      <c r="B92" s="7" t="s">
        <v>66</v>
      </c>
      <c r="C92" s="8"/>
      <c r="D92" s="37" t="s">
        <v>12</v>
      </c>
      <c r="E92" s="18"/>
      <c r="F92" s="18"/>
      <c r="G92" s="18"/>
      <c r="H92" s="18" t="s">
        <v>323</v>
      </c>
      <c r="I92" s="18" t="s">
        <v>89</v>
      </c>
      <c r="J92" s="18" t="s">
        <v>324</v>
      </c>
      <c r="K92" s="73" t="s">
        <v>778</v>
      </c>
      <c r="L92" s="73" t="s">
        <v>576</v>
      </c>
      <c r="M92" s="73" t="s">
        <v>580</v>
      </c>
      <c r="N92" s="48">
        <v>23025.5</v>
      </c>
      <c r="O92" s="48">
        <v>23025.5</v>
      </c>
      <c r="P92" s="48">
        <v>0</v>
      </c>
      <c r="Q92" s="48">
        <v>0</v>
      </c>
      <c r="R92" s="48">
        <v>0</v>
      </c>
      <c r="S92" s="48"/>
    </row>
    <row r="93" spans="1:19" s="126" customFormat="1" ht="63" customHeight="1">
      <c r="A93" s="32"/>
      <c r="B93" s="7" t="s">
        <v>76</v>
      </c>
      <c r="C93" s="8"/>
      <c r="D93" s="37" t="s">
        <v>119</v>
      </c>
      <c r="E93" s="18"/>
      <c r="F93" s="18"/>
      <c r="G93" s="18"/>
      <c r="H93" s="18"/>
      <c r="I93" s="18"/>
      <c r="J93" s="18"/>
      <c r="K93" s="18" t="s">
        <v>716</v>
      </c>
      <c r="L93" s="18" t="s">
        <v>191</v>
      </c>
      <c r="M93" s="112" t="s">
        <v>198</v>
      </c>
      <c r="N93" s="45">
        <f>2094.6</f>
        <v>2094.6</v>
      </c>
      <c r="O93" s="44">
        <v>2094.6</v>
      </c>
      <c r="P93" s="45">
        <v>2094.6</v>
      </c>
      <c r="Q93" s="45">
        <v>2094.6</v>
      </c>
      <c r="R93" s="45">
        <v>2094.6</v>
      </c>
      <c r="S93" s="45"/>
    </row>
    <row r="94" spans="1:19" s="126" customFormat="1" ht="82.5" customHeight="1">
      <c r="A94" s="32"/>
      <c r="B94" s="7" t="s">
        <v>172</v>
      </c>
      <c r="C94" s="8"/>
      <c r="D94" s="37" t="s">
        <v>119</v>
      </c>
      <c r="E94" s="18"/>
      <c r="F94" s="18"/>
      <c r="G94" s="18"/>
      <c r="H94" s="18" t="s">
        <v>309</v>
      </c>
      <c r="I94" s="18" t="s">
        <v>325</v>
      </c>
      <c r="J94" s="18" t="s">
        <v>311</v>
      </c>
      <c r="K94" s="18" t="s">
        <v>785</v>
      </c>
      <c r="L94" s="18" t="s">
        <v>191</v>
      </c>
      <c r="M94" s="112" t="s">
        <v>590</v>
      </c>
      <c r="N94" s="44">
        <v>5275.6</v>
      </c>
      <c r="O94" s="44">
        <v>5268.0197</v>
      </c>
      <c r="P94" s="44"/>
      <c r="Q94" s="44"/>
      <c r="R94" s="44"/>
      <c r="S94" s="44"/>
    </row>
    <row r="95" spans="1:19" s="126" customFormat="1" ht="96.75" customHeight="1">
      <c r="A95" s="32"/>
      <c r="B95" s="28" t="s">
        <v>425</v>
      </c>
      <c r="C95" s="8"/>
      <c r="D95" s="37" t="s">
        <v>12</v>
      </c>
      <c r="E95" s="18"/>
      <c r="F95" s="18"/>
      <c r="G95" s="18"/>
      <c r="H95" s="18" t="s">
        <v>436</v>
      </c>
      <c r="I95" s="18" t="s">
        <v>53</v>
      </c>
      <c r="J95" s="18" t="s">
        <v>437</v>
      </c>
      <c r="K95" s="73" t="s">
        <v>589</v>
      </c>
      <c r="L95" s="73" t="s">
        <v>152</v>
      </c>
      <c r="M95" s="73" t="s">
        <v>437</v>
      </c>
      <c r="N95" s="45">
        <v>2000</v>
      </c>
      <c r="O95" s="44">
        <v>1816.20953</v>
      </c>
      <c r="P95" s="45">
        <v>0</v>
      </c>
      <c r="Q95" s="45">
        <v>0</v>
      </c>
      <c r="R95" s="45">
        <v>0</v>
      </c>
      <c r="S95" s="45"/>
    </row>
    <row r="96" spans="1:19" s="126" customFormat="1" ht="96.75" customHeight="1">
      <c r="A96" s="190"/>
      <c r="B96" s="192" t="s">
        <v>577</v>
      </c>
      <c r="C96" s="8"/>
      <c r="D96" s="206" t="s">
        <v>12</v>
      </c>
      <c r="E96" s="202"/>
      <c r="F96" s="202"/>
      <c r="G96" s="202"/>
      <c r="H96" s="18" t="s">
        <v>422</v>
      </c>
      <c r="I96" s="18" t="s">
        <v>423</v>
      </c>
      <c r="J96" s="18" t="s">
        <v>398</v>
      </c>
      <c r="K96" s="73" t="s">
        <v>529</v>
      </c>
      <c r="L96" s="73" t="s">
        <v>7</v>
      </c>
      <c r="M96" s="73" t="s">
        <v>419</v>
      </c>
      <c r="N96" s="185">
        <v>1219</v>
      </c>
      <c r="O96" s="203">
        <v>1068.974</v>
      </c>
      <c r="P96" s="49"/>
      <c r="Q96" s="49"/>
      <c r="R96" s="185"/>
      <c r="S96" s="185"/>
    </row>
    <row r="97" spans="1:19" s="126" customFormat="1" ht="97.5" customHeight="1">
      <c r="A97" s="191"/>
      <c r="B97" s="193"/>
      <c r="C97" s="8"/>
      <c r="D97" s="207"/>
      <c r="E97" s="202"/>
      <c r="F97" s="202"/>
      <c r="G97" s="202"/>
      <c r="H97" s="18" t="s">
        <v>578</v>
      </c>
      <c r="I97" s="18" t="s">
        <v>515</v>
      </c>
      <c r="J97" s="18" t="s">
        <v>398</v>
      </c>
      <c r="K97" s="73" t="s">
        <v>715</v>
      </c>
      <c r="L97" s="73" t="s">
        <v>579</v>
      </c>
      <c r="M97" s="73" t="s">
        <v>580</v>
      </c>
      <c r="N97" s="186"/>
      <c r="O97" s="184"/>
      <c r="P97" s="52"/>
      <c r="Q97" s="52"/>
      <c r="R97" s="186"/>
      <c r="S97" s="186"/>
    </row>
    <row r="98" spans="1:19" s="126" customFormat="1" ht="131.25" customHeight="1">
      <c r="A98" s="90"/>
      <c r="B98" s="28" t="s">
        <v>434</v>
      </c>
      <c r="C98" s="15"/>
      <c r="D98" s="39" t="s">
        <v>12</v>
      </c>
      <c r="E98" s="18"/>
      <c r="F98" s="18"/>
      <c r="G98" s="18"/>
      <c r="H98" s="18" t="s">
        <v>438</v>
      </c>
      <c r="I98" s="18" t="s">
        <v>53</v>
      </c>
      <c r="J98" s="18" t="s">
        <v>398</v>
      </c>
      <c r="K98" s="73" t="s">
        <v>588</v>
      </c>
      <c r="L98" s="73" t="s">
        <v>7</v>
      </c>
      <c r="M98" s="73" t="s">
        <v>398</v>
      </c>
      <c r="N98" s="57">
        <v>104</v>
      </c>
      <c r="O98" s="47">
        <v>72</v>
      </c>
      <c r="P98" s="57">
        <v>0</v>
      </c>
      <c r="Q98" s="57">
        <v>0</v>
      </c>
      <c r="R98" s="57">
        <v>0</v>
      </c>
      <c r="S98" s="57"/>
    </row>
    <row r="99" spans="1:19" s="126" customFormat="1" ht="99" customHeight="1">
      <c r="A99" s="32"/>
      <c r="B99" s="28" t="s">
        <v>600</v>
      </c>
      <c r="C99" s="8"/>
      <c r="D99" s="37" t="s">
        <v>174</v>
      </c>
      <c r="E99" s="18"/>
      <c r="F99" s="18"/>
      <c r="G99" s="18"/>
      <c r="H99" s="18" t="s">
        <v>309</v>
      </c>
      <c r="I99" s="18" t="s">
        <v>603</v>
      </c>
      <c r="J99" s="18" t="s">
        <v>311</v>
      </c>
      <c r="K99" s="73" t="s">
        <v>1036</v>
      </c>
      <c r="L99" s="73" t="s">
        <v>152</v>
      </c>
      <c r="M99" s="73" t="s">
        <v>811</v>
      </c>
      <c r="N99" s="45">
        <v>19559</v>
      </c>
      <c r="O99" s="44">
        <v>19559</v>
      </c>
      <c r="P99" s="45"/>
      <c r="Q99" s="45"/>
      <c r="R99" s="45"/>
      <c r="S99" s="45"/>
    </row>
    <row r="100" spans="1:19" s="126" customFormat="1" ht="144" customHeight="1">
      <c r="A100" s="32"/>
      <c r="B100" s="28" t="s">
        <v>601</v>
      </c>
      <c r="C100" s="8"/>
      <c r="D100" s="37" t="s">
        <v>618</v>
      </c>
      <c r="E100" s="18"/>
      <c r="F100" s="18"/>
      <c r="G100" s="18"/>
      <c r="H100" s="18" t="s">
        <v>309</v>
      </c>
      <c r="I100" s="18" t="s">
        <v>605</v>
      </c>
      <c r="J100" s="18" t="s">
        <v>311</v>
      </c>
      <c r="K100" s="73" t="s">
        <v>1208</v>
      </c>
      <c r="L100" s="73" t="s">
        <v>152</v>
      </c>
      <c r="M100" s="73" t="s">
        <v>1117</v>
      </c>
      <c r="N100" s="45">
        <f>1693.5+455.5</f>
        <v>2149</v>
      </c>
      <c r="O100" s="44">
        <f>1552.50383+395.81715</f>
        <v>1948.3209800000002</v>
      </c>
      <c r="P100" s="45"/>
      <c r="Q100" s="45"/>
      <c r="R100" s="45"/>
      <c r="S100" s="45"/>
    </row>
    <row r="101" spans="1:19" s="126" customFormat="1" ht="98.25" customHeight="1">
      <c r="A101" s="32"/>
      <c r="B101" s="28" t="s">
        <v>602</v>
      </c>
      <c r="C101" s="8"/>
      <c r="D101" s="37" t="s">
        <v>12</v>
      </c>
      <c r="E101" s="18"/>
      <c r="F101" s="18"/>
      <c r="G101" s="18"/>
      <c r="H101" s="18" t="s">
        <v>309</v>
      </c>
      <c r="I101" s="18" t="s">
        <v>604</v>
      </c>
      <c r="J101" s="18" t="s">
        <v>311</v>
      </c>
      <c r="K101" s="73" t="s">
        <v>1037</v>
      </c>
      <c r="L101" s="73" t="s">
        <v>152</v>
      </c>
      <c r="M101" s="73" t="s">
        <v>811</v>
      </c>
      <c r="N101" s="45">
        <v>20246</v>
      </c>
      <c r="O101" s="44">
        <v>20246</v>
      </c>
      <c r="P101" s="45"/>
      <c r="Q101" s="45"/>
      <c r="R101" s="45"/>
      <c r="S101" s="45"/>
    </row>
    <row r="102" spans="1:19" s="126" customFormat="1" ht="98.25" customHeight="1">
      <c r="A102" s="32"/>
      <c r="B102" s="28" t="s">
        <v>959</v>
      </c>
      <c r="C102" s="8"/>
      <c r="D102" s="37" t="s">
        <v>12</v>
      </c>
      <c r="E102" s="18"/>
      <c r="F102" s="18"/>
      <c r="G102" s="18"/>
      <c r="H102" s="18"/>
      <c r="I102" s="18"/>
      <c r="J102" s="18"/>
      <c r="K102" s="73" t="s">
        <v>1034</v>
      </c>
      <c r="L102" s="73" t="s">
        <v>576</v>
      </c>
      <c r="M102" s="73" t="s">
        <v>1035</v>
      </c>
      <c r="N102" s="45">
        <v>7176</v>
      </c>
      <c r="O102" s="44">
        <v>7176</v>
      </c>
      <c r="P102" s="45">
        <v>0</v>
      </c>
      <c r="Q102" s="45">
        <v>0</v>
      </c>
      <c r="R102" s="45">
        <v>0</v>
      </c>
      <c r="S102" s="45"/>
    </row>
    <row r="103" spans="1:19" s="126" customFormat="1" ht="60.75" customHeight="1">
      <c r="A103" s="32"/>
      <c r="B103" s="28" t="s">
        <v>661</v>
      </c>
      <c r="C103" s="8"/>
      <c r="D103" s="37" t="s">
        <v>4</v>
      </c>
      <c r="E103" s="18"/>
      <c r="F103" s="18"/>
      <c r="G103" s="112"/>
      <c r="H103" s="146" t="s">
        <v>675</v>
      </c>
      <c r="I103" s="18" t="s">
        <v>678</v>
      </c>
      <c r="J103" s="18" t="s">
        <v>301</v>
      </c>
      <c r="K103" s="18" t="s">
        <v>913</v>
      </c>
      <c r="L103" s="18" t="s">
        <v>576</v>
      </c>
      <c r="M103" s="18" t="s">
        <v>912</v>
      </c>
      <c r="N103" s="45">
        <v>3913.79052</v>
      </c>
      <c r="O103" s="44">
        <v>3913.79052</v>
      </c>
      <c r="P103" s="45">
        <v>0</v>
      </c>
      <c r="Q103" s="45">
        <v>0</v>
      </c>
      <c r="R103" s="45">
        <v>0</v>
      </c>
      <c r="S103" s="45"/>
    </row>
    <row r="104" spans="1:19" s="126" customFormat="1" ht="86.25" customHeight="1">
      <c r="A104" s="35"/>
      <c r="B104" s="27" t="s">
        <v>667</v>
      </c>
      <c r="C104" s="8"/>
      <c r="D104" s="41" t="s">
        <v>12</v>
      </c>
      <c r="E104" s="18"/>
      <c r="F104" s="18"/>
      <c r="G104" s="112"/>
      <c r="H104" s="18" t="s">
        <v>309</v>
      </c>
      <c r="I104" s="18" t="s">
        <v>679</v>
      </c>
      <c r="J104" s="18" t="s">
        <v>311</v>
      </c>
      <c r="K104" s="73" t="s">
        <v>926</v>
      </c>
      <c r="L104" s="73" t="s">
        <v>576</v>
      </c>
      <c r="M104" s="73" t="s">
        <v>748</v>
      </c>
      <c r="N104" s="52">
        <v>2485.4</v>
      </c>
      <c r="O104" s="51">
        <v>2485.4</v>
      </c>
      <c r="P104" s="52">
        <v>0</v>
      </c>
      <c r="Q104" s="52">
        <v>0</v>
      </c>
      <c r="R104" s="52">
        <v>0</v>
      </c>
      <c r="S104" s="52"/>
    </row>
    <row r="105" spans="1:19" s="126" customFormat="1" ht="73.5" customHeight="1">
      <c r="A105" s="32"/>
      <c r="B105" s="28" t="s">
        <v>805</v>
      </c>
      <c r="C105" s="8"/>
      <c r="D105" s="37" t="s">
        <v>12</v>
      </c>
      <c r="E105" s="18"/>
      <c r="F105" s="18"/>
      <c r="G105" s="112"/>
      <c r="H105" s="18"/>
      <c r="I105" s="18"/>
      <c r="J105" s="18"/>
      <c r="K105" s="73" t="s">
        <v>812</v>
      </c>
      <c r="L105" s="73" t="s">
        <v>576</v>
      </c>
      <c r="M105" s="73" t="s">
        <v>813</v>
      </c>
      <c r="N105" s="45">
        <v>240</v>
      </c>
      <c r="O105" s="44">
        <v>240</v>
      </c>
      <c r="P105" s="45">
        <v>0</v>
      </c>
      <c r="Q105" s="45">
        <v>0</v>
      </c>
      <c r="R105" s="45">
        <v>0</v>
      </c>
      <c r="S105" s="45"/>
    </row>
    <row r="106" spans="1:19" s="126" customFormat="1" ht="73.5" customHeight="1">
      <c r="A106" s="35"/>
      <c r="B106" s="28" t="s">
        <v>808</v>
      </c>
      <c r="C106" s="16"/>
      <c r="D106" s="41" t="s">
        <v>12</v>
      </c>
      <c r="E106" s="18"/>
      <c r="F106" s="18"/>
      <c r="G106" s="112"/>
      <c r="H106" s="18"/>
      <c r="I106" s="18"/>
      <c r="J106" s="18"/>
      <c r="K106" s="73" t="s">
        <v>823</v>
      </c>
      <c r="L106" s="73" t="s">
        <v>576</v>
      </c>
      <c r="M106" s="73" t="s">
        <v>824</v>
      </c>
      <c r="N106" s="52">
        <v>50</v>
      </c>
      <c r="O106" s="51">
        <v>50</v>
      </c>
      <c r="P106" s="52">
        <v>0</v>
      </c>
      <c r="Q106" s="52">
        <v>0</v>
      </c>
      <c r="R106" s="52">
        <v>0</v>
      </c>
      <c r="S106" s="52"/>
    </row>
    <row r="107" spans="1:19" s="126" customFormat="1" ht="87" customHeight="1">
      <c r="A107" s="35"/>
      <c r="B107" s="27" t="s">
        <v>760</v>
      </c>
      <c r="C107" s="16"/>
      <c r="D107" s="41" t="s">
        <v>12</v>
      </c>
      <c r="E107" s="18"/>
      <c r="F107" s="18"/>
      <c r="G107" s="112"/>
      <c r="H107" s="18"/>
      <c r="I107" s="18"/>
      <c r="J107" s="18"/>
      <c r="K107" s="73" t="s">
        <v>802</v>
      </c>
      <c r="L107" s="73" t="s">
        <v>576</v>
      </c>
      <c r="M107" s="73" t="s">
        <v>775</v>
      </c>
      <c r="N107" s="52">
        <v>50</v>
      </c>
      <c r="O107" s="51">
        <v>50</v>
      </c>
      <c r="P107" s="52">
        <v>0</v>
      </c>
      <c r="Q107" s="52">
        <v>0</v>
      </c>
      <c r="R107" s="52">
        <v>0</v>
      </c>
      <c r="S107" s="52"/>
    </row>
    <row r="108" spans="1:19" s="126" customFormat="1" ht="72" customHeight="1">
      <c r="A108" s="35"/>
      <c r="B108" s="28" t="s">
        <v>847</v>
      </c>
      <c r="C108" s="16"/>
      <c r="D108" s="41" t="s">
        <v>12</v>
      </c>
      <c r="E108" s="18"/>
      <c r="F108" s="18"/>
      <c r="G108" s="112"/>
      <c r="H108" s="18"/>
      <c r="I108" s="18"/>
      <c r="J108" s="18"/>
      <c r="K108" s="73" t="s">
        <v>855</v>
      </c>
      <c r="L108" s="73" t="s">
        <v>576</v>
      </c>
      <c r="M108" s="73" t="s">
        <v>837</v>
      </c>
      <c r="N108" s="52">
        <v>79.757</v>
      </c>
      <c r="O108" s="51">
        <v>79.757</v>
      </c>
      <c r="P108" s="52">
        <v>0</v>
      </c>
      <c r="Q108" s="52">
        <v>0</v>
      </c>
      <c r="R108" s="52">
        <v>0</v>
      </c>
      <c r="S108" s="52"/>
    </row>
    <row r="109" spans="1:19" s="126" customFormat="1" ht="71.25" customHeight="1">
      <c r="A109" s="35"/>
      <c r="B109" s="28" t="s">
        <v>848</v>
      </c>
      <c r="C109" s="16"/>
      <c r="D109" s="41" t="s">
        <v>12</v>
      </c>
      <c r="E109" s="18"/>
      <c r="F109" s="18"/>
      <c r="G109" s="112"/>
      <c r="H109" s="18"/>
      <c r="I109" s="18"/>
      <c r="J109" s="18"/>
      <c r="K109" s="73" t="s">
        <v>859</v>
      </c>
      <c r="L109" s="73" t="s">
        <v>576</v>
      </c>
      <c r="M109" s="73" t="s">
        <v>860</v>
      </c>
      <c r="N109" s="52">
        <v>27.8</v>
      </c>
      <c r="O109" s="51">
        <v>27.8</v>
      </c>
      <c r="P109" s="52">
        <v>0</v>
      </c>
      <c r="Q109" s="52">
        <v>0</v>
      </c>
      <c r="R109" s="52">
        <v>0</v>
      </c>
      <c r="S109" s="52"/>
    </row>
    <row r="110" spans="1:19" s="126" customFormat="1" ht="71.25" customHeight="1">
      <c r="A110" s="35"/>
      <c r="B110" s="27" t="s">
        <v>892</v>
      </c>
      <c r="C110" s="16"/>
      <c r="D110" s="41" t="s">
        <v>12</v>
      </c>
      <c r="E110" s="18"/>
      <c r="F110" s="18"/>
      <c r="G110" s="112"/>
      <c r="H110" s="18"/>
      <c r="I110" s="18"/>
      <c r="J110" s="18"/>
      <c r="K110" s="73" t="s">
        <v>908</v>
      </c>
      <c r="L110" s="73" t="s">
        <v>576</v>
      </c>
      <c r="M110" s="73" t="s">
        <v>909</v>
      </c>
      <c r="N110" s="52">
        <v>50</v>
      </c>
      <c r="O110" s="51">
        <v>50</v>
      </c>
      <c r="P110" s="52">
        <v>0</v>
      </c>
      <c r="Q110" s="52">
        <v>0</v>
      </c>
      <c r="R110" s="52">
        <v>0</v>
      </c>
      <c r="S110" s="52"/>
    </row>
    <row r="111" spans="1:19" s="126" customFormat="1" ht="71.25" customHeight="1">
      <c r="A111" s="35"/>
      <c r="B111" s="27" t="s">
        <v>1124</v>
      </c>
      <c r="C111" s="16"/>
      <c r="D111" s="41" t="s">
        <v>174</v>
      </c>
      <c r="E111" s="18"/>
      <c r="F111" s="18"/>
      <c r="G111" s="112"/>
      <c r="H111" s="18"/>
      <c r="I111" s="18"/>
      <c r="J111" s="18"/>
      <c r="K111" s="73" t="s">
        <v>1134</v>
      </c>
      <c r="L111" s="73" t="s">
        <v>576</v>
      </c>
      <c r="M111" s="73" t="s">
        <v>1135</v>
      </c>
      <c r="N111" s="52">
        <v>9.6</v>
      </c>
      <c r="O111" s="51">
        <v>9.6</v>
      </c>
      <c r="P111" s="52">
        <v>0</v>
      </c>
      <c r="Q111" s="52">
        <v>0</v>
      </c>
      <c r="R111" s="52">
        <v>0</v>
      </c>
      <c r="S111" s="52"/>
    </row>
    <row r="112" spans="1:19" s="126" customFormat="1" ht="71.25" customHeight="1">
      <c r="A112" s="35"/>
      <c r="B112" s="27" t="s">
        <v>1126</v>
      </c>
      <c r="C112" s="16"/>
      <c r="D112" s="41" t="s">
        <v>12</v>
      </c>
      <c r="E112" s="18"/>
      <c r="F112" s="18"/>
      <c r="G112" s="112"/>
      <c r="H112" s="18"/>
      <c r="I112" s="18"/>
      <c r="J112" s="18"/>
      <c r="K112" s="73" t="s">
        <v>1155</v>
      </c>
      <c r="L112" s="73" t="s">
        <v>576</v>
      </c>
      <c r="M112" s="73" t="s">
        <v>1156</v>
      </c>
      <c r="N112" s="52">
        <v>10</v>
      </c>
      <c r="O112" s="51">
        <v>10</v>
      </c>
      <c r="P112" s="52">
        <v>0</v>
      </c>
      <c r="Q112" s="52">
        <v>0</v>
      </c>
      <c r="R112" s="52">
        <v>0</v>
      </c>
      <c r="S112" s="52"/>
    </row>
    <row r="113" spans="1:19" s="126" customFormat="1" ht="85.5" customHeight="1">
      <c r="A113" s="35"/>
      <c r="B113" s="27" t="s">
        <v>761</v>
      </c>
      <c r="C113" s="8"/>
      <c r="D113" s="41" t="s">
        <v>12</v>
      </c>
      <c r="E113" s="18"/>
      <c r="F113" s="18"/>
      <c r="G113" s="112"/>
      <c r="H113" s="18" t="s">
        <v>975</v>
      </c>
      <c r="I113" s="18" t="s">
        <v>191</v>
      </c>
      <c r="J113" s="18" t="s">
        <v>976</v>
      </c>
      <c r="K113" s="73" t="s">
        <v>868</v>
      </c>
      <c r="L113" s="73" t="s">
        <v>576</v>
      </c>
      <c r="M113" s="73" t="s">
        <v>869</v>
      </c>
      <c r="N113" s="52">
        <v>800.626</v>
      </c>
      <c r="O113" s="51">
        <v>797.13558</v>
      </c>
      <c r="P113" s="52">
        <v>0</v>
      </c>
      <c r="Q113" s="52">
        <v>0</v>
      </c>
      <c r="R113" s="52">
        <v>0</v>
      </c>
      <c r="S113" s="52"/>
    </row>
    <row r="114" spans="1:19" s="126" customFormat="1" ht="61.5" customHeight="1">
      <c r="A114" s="32"/>
      <c r="B114" s="7" t="s">
        <v>209</v>
      </c>
      <c r="C114" s="8"/>
      <c r="D114" s="37" t="s">
        <v>233</v>
      </c>
      <c r="E114" s="18" t="s">
        <v>26</v>
      </c>
      <c r="F114" s="18" t="s">
        <v>5</v>
      </c>
      <c r="G114" s="18" t="s">
        <v>445</v>
      </c>
      <c r="H114" s="18"/>
      <c r="I114" s="18"/>
      <c r="J114" s="18"/>
      <c r="K114" s="73" t="s">
        <v>922</v>
      </c>
      <c r="L114" s="73" t="s">
        <v>152</v>
      </c>
      <c r="M114" s="73" t="s">
        <v>301</v>
      </c>
      <c r="N114" s="45">
        <v>274.42447</v>
      </c>
      <c r="O114" s="44">
        <v>274.42447</v>
      </c>
      <c r="P114" s="45">
        <v>340.6</v>
      </c>
      <c r="Q114" s="45">
        <v>340.6</v>
      </c>
      <c r="R114" s="45">
        <v>340.6</v>
      </c>
      <c r="S114" s="45"/>
    </row>
    <row r="115" spans="1:19" s="126" customFormat="1" ht="132">
      <c r="A115" s="35"/>
      <c r="B115" s="27" t="s">
        <v>1127</v>
      </c>
      <c r="C115" s="8"/>
      <c r="D115" s="41" t="s">
        <v>12</v>
      </c>
      <c r="E115" s="18"/>
      <c r="F115" s="18"/>
      <c r="G115" s="112"/>
      <c r="H115" s="18"/>
      <c r="I115" s="18"/>
      <c r="J115" s="18"/>
      <c r="K115" s="197" t="s">
        <v>1177</v>
      </c>
      <c r="L115" s="197" t="s">
        <v>576</v>
      </c>
      <c r="M115" s="197" t="s">
        <v>1178</v>
      </c>
      <c r="N115" s="52">
        <v>1347.032</v>
      </c>
      <c r="O115" s="51">
        <v>1347.032</v>
      </c>
      <c r="P115" s="52">
        <v>0</v>
      </c>
      <c r="Q115" s="52">
        <v>0</v>
      </c>
      <c r="R115" s="52">
        <v>0</v>
      </c>
      <c r="S115" s="52"/>
    </row>
    <row r="116" spans="1:19" s="126" customFormat="1" ht="40.5" customHeight="1">
      <c r="A116" s="32"/>
      <c r="B116" s="28" t="s">
        <v>1125</v>
      </c>
      <c r="C116" s="8"/>
      <c r="D116" s="37" t="s">
        <v>12</v>
      </c>
      <c r="E116" s="18"/>
      <c r="F116" s="18"/>
      <c r="G116" s="112"/>
      <c r="H116" s="18"/>
      <c r="I116" s="18"/>
      <c r="J116" s="18"/>
      <c r="K116" s="197"/>
      <c r="L116" s="197"/>
      <c r="M116" s="197"/>
      <c r="N116" s="45">
        <v>3143.072</v>
      </c>
      <c r="O116" s="44">
        <v>3143.072</v>
      </c>
      <c r="P116" s="45">
        <v>0</v>
      </c>
      <c r="Q116" s="45">
        <v>0</v>
      </c>
      <c r="R116" s="45">
        <v>0</v>
      </c>
      <c r="S116" s="45"/>
    </row>
    <row r="117" spans="1:19" s="126" customFormat="1" ht="36" customHeight="1">
      <c r="A117" s="35"/>
      <c r="B117" s="27" t="s">
        <v>1128</v>
      </c>
      <c r="C117" s="8"/>
      <c r="D117" s="41" t="s">
        <v>12</v>
      </c>
      <c r="E117" s="18"/>
      <c r="F117" s="18"/>
      <c r="G117" s="112"/>
      <c r="H117" s="18"/>
      <c r="I117" s="18"/>
      <c r="J117" s="18"/>
      <c r="K117" s="73"/>
      <c r="L117" s="73"/>
      <c r="M117" s="73"/>
      <c r="N117" s="52">
        <v>224.1</v>
      </c>
      <c r="O117" s="51">
        <v>224.1</v>
      </c>
      <c r="P117" s="52">
        <v>0</v>
      </c>
      <c r="Q117" s="52">
        <v>0</v>
      </c>
      <c r="R117" s="52">
        <v>0</v>
      </c>
      <c r="S117" s="52"/>
    </row>
    <row r="118" spans="1:19" s="126" customFormat="1" ht="86.25" customHeight="1">
      <c r="A118" s="90"/>
      <c r="B118" s="79" t="s">
        <v>762</v>
      </c>
      <c r="C118" s="61"/>
      <c r="D118" s="39" t="s">
        <v>12</v>
      </c>
      <c r="E118" s="18"/>
      <c r="F118" s="18"/>
      <c r="G118" s="112"/>
      <c r="H118" s="18"/>
      <c r="I118" s="18"/>
      <c r="J118" s="18"/>
      <c r="K118" s="73" t="s">
        <v>1176</v>
      </c>
      <c r="L118" s="73" t="s">
        <v>576</v>
      </c>
      <c r="M118" s="73" t="s">
        <v>658</v>
      </c>
      <c r="N118" s="57">
        <v>115</v>
      </c>
      <c r="O118" s="47">
        <v>115</v>
      </c>
      <c r="P118" s="57">
        <v>10</v>
      </c>
      <c r="Q118" s="57">
        <v>2315</v>
      </c>
      <c r="R118" s="57">
        <v>0</v>
      </c>
      <c r="S118" s="57"/>
    </row>
    <row r="119" spans="1:19" s="126" customFormat="1" ht="61.5" customHeight="1">
      <c r="A119" s="32"/>
      <c r="B119" s="28" t="s">
        <v>891</v>
      </c>
      <c r="C119" s="8"/>
      <c r="D119" s="37" t="s">
        <v>174</v>
      </c>
      <c r="E119" s="18"/>
      <c r="F119" s="18"/>
      <c r="G119" s="112"/>
      <c r="H119" s="18"/>
      <c r="I119" s="18"/>
      <c r="J119" s="18"/>
      <c r="K119" s="73" t="s">
        <v>960</v>
      </c>
      <c r="L119" s="73" t="s">
        <v>576</v>
      </c>
      <c r="M119" s="77" t="s">
        <v>961</v>
      </c>
      <c r="N119" s="45">
        <v>750</v>
      </c>
      <c r="O119" s="44">
        <v>0</v>
      </c>
      <c r="P119" s="45">
        <v>0</v>
      </c>
      <c r="Q119" s="45">
        <v>0</v>
      </c>
      <c r="R119" s="45">
        <v>0</v>
      </c>
      <c r="S119" s="45"/>
    </row>
    <row r="120" spans="1:19" s="126" customFormat="1" ht="74.25" customHeight="1">
      <c r="A120" s="32"/>
      <c r="B120" s="28" t="s">
        <v>1184</v>
      </c>
      <c r="C120" s="8"/>
      <c r="D120" s="38" t="s">
        <v>12</v>
      </c>
      <c r="E120" s="18"/>
      <c r="F120" s="18"/>
      <c r="G120" s="112"/>
      <c r="H120" s="18"/>
      <c r="I120" s="18"/>
      <c r="J120" s="18"/>
      <c r="K120" s="73" t="s">
        <v>1185</v>
      </c>
      <c r="L120" s="73" t="s">
        <v>576</v>
      </c>
      <c r="M120" s="73" t="s">
        <v>1186</v>
      </c>
      <c r="N120" s="49">
        <v>0</v>
      </c>
      <c r="O120" s="46">
        <v>0</v>
      </c>
      <c r="P120" s="49">
        <v>0</v>
      </c>
      <c r="Q120" s="49">
        <v>5735.3</v>
      </c>
      <c r="R120" s="49">
        <v>9480</v>
      </c>
      <c r="S120" s="49"/>
    </row>
    <row r="121" spans="1:19" s="126" customFormat="1" ht="27.75" customHeight="1">
      <c r="A121" s="190"/>
      <c r="B121" s="192" t="s">
        <v>1182</v>
      </c>
      <c r="C121" s="8"/>
      <c r="D121" s="70" t="s">
        <v>174</v>
      </c>
      <c r="E121" s="18"/>
      <c r="F121" s="18"/>
      <c r="G121" s="112"/>
      <c r="H121" s="18"/>
      <c r="I121" s="18"/>
      <c r="J121" s="18"/>
      <c r="K121" s="197" t="s">
        <v>1183</v>
      </c>
      <c r="L121" s="197" t="s">
        <v>576</v>
      </c>
      <c r="M121" s="197" t="s">
        <v>828</v>
      </c>
      <c r="N121" s="49">
        <v>0</v>
      </c>
      <c r="O121" s="46">
        <v>0</v>
      </c>
      <c r="P121" s="49">
        <v>540</v>
      </c>
      <c r="Q121" s="49">
        <v>0</v>
      </c>
      <c r="R121" s="49">
        <v>0</v>
      </c>
      <c r="S121" s="49"/>
    </row>
    <row r="122" spans="1:19" s="126" customFormat="1" ht="32.25" customHeight="1">
      <c r="A122" s="191"/>
      <c r="B122" s="193"/>
      <c r="C122" s="8"/>
      <c r="D122" s="71" t="s">
        <v>12</v>
      </c>
      <c r="E122" s="18"/>
      <c r="F122" s="18"/>
      <c r="G122" s="112"/>
      <c r="H122" s="18"/>
      <c r="I122" s="18"/>
      <c r="J122" s="18"/>
      <c r="K122" s="197"/>
      <c r="L122" s="197"/>
      <c r="M122" s="197"/>
      <c r="N122" s="52">
        <v>0</v>
      </c>
      <c r="O122" s="51">
        <v>0</v>
      </c>
      <c r="P122" s="52">
        <v>2520</v>
      </c>
      <c r="Q122" s="52">
        <v>0</v>
      </c>
      <c r="R122" s="52">
        <v>0</v>
      </c>
      <c r="S122" s="52"/>
    </row>
    <row r="123" spans="1:19" s="126" customFormat="1" ht="84">
      <c r="A123" s="33"/>
      <c r="B123" s="65" t="s">
        <v>1062</v>
      </c>
      <c r="C123" s="8"/>
      <c r="D123" s="38" t="s">
        <v>12</v>
      </c>
      <c r="E123" s="18"/>
      <c r="F123" s="18"/>
      <c r="G123" s="112"/>
      <c r="H123" s="18"/>
      <c r="I123" s="18"/>
      <c r="J123" s="18"/>
      <c r="K123" s="73" t="s">
        <v>1063</v>
      </c>
      <c r="L123" s="73" t="s">
        <v>576</v>
      </c>
      <c r="M123" s="77" t="s">
        <v>748</v>
      </c>
      <c r="N123" s="49">
        <v>501.4</v>
      </c>
      <c r="O123" s="46">
        <v>477.025</v>
      </c>
      <c r="P123" s="49">
        <v>1074.4</v>
      </c>
      <c r="Q123" s="49">
        <v>1558.8</v>
      </c>
      <c r="R123" s="49">
        <v>1307</v>
      </c>
      <c r="S123" s="49"/>
    </row>
    <row r="124" spans="1:19" s="126" customFormat="1" ht="43.5" customHeight="1">
      <c r="A124" s="190"/>
      <c r="B124" s="192" t="s">
        <v>1059</v>
      </c>
      <c r="C124" s="8"/>
      <c r="D124" s="38" t="s">
        <v>174</v>
      </c>
      <c r="E124" s="18"/>
      <c r="F124" s="18"/>
      <c r="G124" s="112"/>
      <c r="H124" s="18"/>
      <c r="I124" s="18"/>
      <c r="J124" s="18"/>
      <c r="K124" s="197" t="s">
        <v>1060</v>
      </c>
      <c r="L124" s="197" t="s">
        <v>576</v>
      </c>
      <c r="M124" s="289" t="s">
        <v>1061</v>
      </c>
      <c r="N124" s="49">
        <v>0</v>
      </c>
      <c r="O124" s="46">
        <v>0</v>
      </c>
      <c r="P124" s="49">
        <v>1703.8</v>
      </c>
      <c r="Q124" s="49">
        <v>103.8</v>
      </c>
      <c r="R124" s="49">
        <v>0</v>
      </c>
      <c r="S124" s="49"/>
    </row>
    <row r="125" spans="1:19" s="126" customFormat="1" ht="43.5" customHeight="1">
      <c r="A125" s="191"/>
      <c r="B125" s="193"/>
      <c r="C125" s="8"/>
      <c r="D125" s="41" t="s">
        <v>12</v>
      </c>
      <c r="E125" s="18"/>
      <c r="F125" s="18"/>
      <c r="G125" s="112"/>
      <c r="H125" s="18"/>
      <c r="I125" s="18"/>
      <c r="J125" s="18"/>
      <c r="K125" s="197"/>
      <c r="L125" s="197"/>
      <c r="M125" s="289"/>
      <c r="N125" s="52">
        <v>285</v>
      </c>
      <c r="O125" s="51">
        <v>285</v>
      </c>
      <c r="P125" s="52">
        <v>2966.2</v>
      </c>
      <c r="Q125" s="52">
        <v>866.2</v>
      </c>
      <c r="R125" s="52">
        <v>100</v>
      </c>
      <c r="S125" s="52"/>
    </row>
    <row r="126" spans="1:19" s="126" customFormat="1" ht="27.75" customHeight="1">
      <c r="A126" s="190"/>
      <c r="B126" s="192" t="s">
        <v>739</v>
      </c>
      <c r="C126" s="8"/>
      <c r="D126" s="70" t="s">
        <v>174</v>
      </c>
      <c r="E126" s="18"/>
      <c r="F126" s="18"/>
      <c r="G126" s="112"/>
      <c r="H126" s="18"/>
      <c r="I126" s="18"/>
      <c r="J126" s="18"/>
      <c r="K126" s="197" t="s">
        <v>927</v>
      </c>
      <c r="L126" s="197" t="s">
        <v>576</v>
      </c>
      <c r="M126" s="197" t="s">
        <v>780</v>
      </c>
      <c r="N126" s="120">
        <v>5</v>
      </c>
      <c r="O126" s="119">
        <v>5</v>
      </c>
      <c r="P126" s="120">
        <f>1660+3000</f>
        <v>4660</v>
      </c>
      <c r="Q126" s="120">
        <v>0</v>
      </c>
      <c r="R126" s="120">
        <v>0</v>
      </c>
      <c r="S126" s="120"/>
    </row>
    <row r="127" spans="1:19" s="126" customFormat="1" ht="27.75" customHeight="1">
      <c r="A127" s="211"/>
      <c r="B127" s="237"/>
      <c r="C127" s="8"/>
      <c r="D127" s="212" t="s">
        <v>12</v>
      </c>
      <c r="E127" s="18"/>
      <c r="F127" s="18"/>
      <c r="G127" s="112"/>
      <c r="H127" s="18"/>
      <c r="I127" s="18"/>
      <c r="J127" s="18"/>
      <c r="K127" s="197"/>
      <c r="L127" s="197"/>
      <c r="M127" s="197"/>
      <c r="N127" s="208">
        <v>5900.43558</v>
      </c>
      <c r="O127" s="183">
        <v>4101.19792</v>
      </c>
      <c r="P127" s="208">
        <v>8031</v>
      </c>
      <c r="Q127" s="208">
        <f>6700+5880</f>
        <v>12580</v>
      </c>
      <c r="R127" s="208">
        <f>4250+3920</f>
        <v>8170</v>
      </c>
      <c r="S127" s="208"/>
    </row>
    <row r="128" spans="1:19" s="126" customFormat="1" ht="27.75" customHeight="1">
      <c r="A128" s="191"/>
      <c r="B128" s="193"/>
      <c r="C128" s="8"/>
      <c r="D128" s="207"/>
      <c r="E128" s="19"/>
      <c r="F128" s="19"/>
      <c r="G128" s="145"/>
      <c r="H128" s="19"/>
      <c r="I128" s="19"/>
      <c r="J128" s="19"/>
      <c r="K128" s="230"/>
      <c r="L128" s="230"/>
      <c r="M128" s="230"/>
      <c r="N128" s="186"/>
      <c r="O128" s="184"/>
      <c r="P128" s="186"/>
      <c r="Q128" s="186"/>
      <c r="R128" s="186"/>
      <c r="S128" s="186"/>
    </row>
    <row r="129" spans="1:19" s="125" customFormat="1" ht="36.75" customHeight="1">
      <c r="A129" s="31" t="s">
        <v>27</v>
      </c>
      <c r="B129" s="194" t="s">
        <v>690</v>
      </c>
      <c r="C129" s="195"/>
      <c r="D129" s="195"/>
      <c r="E129" s="195"/>
      <c r="F129" s="195"/>
      <c r="G129" s="195"/>
      <c r="H129" s="195"/>
      <c r="I129" s="195"/>
      <c r="J129" s="195"/>
      <c r="K129" s="195"/>
      <c r="L129" s="195"/>
      <c r="M129" s="196"/>
      <c r="N129" s="43">
        <f>SUM(N130:N130)</f>
        <v>2200</v>
      </c>
      <c r="O129" s="43">
        <f>SUM(O130:O130)</f>
        <v>0</v>
      </c>
      <c r="P129" s="43">
        <f>SUM(P130:P130)</f>
        <v>0</v>
      </c>
      <c r="Q129" s="43">
        <f>SUM(Q130:Q130)</f>
        <v>0</v>
      </c>
      <c r="R129" s="43">
        <f>SUM(R130:R130)</f>
        <v>0</v>
      </c>
      <c r="S129" s="43"/>
    </row>
    <row r="130" spans="1:19" s="127" customFormat="1" ht="78" customHeight="1">
      <c r="A130" s="140"/>
      <c r="B130" s="28" t="s">
        <v>849</v>
      </c>
      <c r="C130" s="11"/>
      <c r="D130" s="40" t="s">
        <v>118</v>
      </c>
      <c r="E130" s="19" t="s">
        <v>26</v>
      </c>
      <c r="F130" s="19" t="s">
        <v>5</v>
      </c>
      <c r="G130" s="19" t="s">
        <v>445</v>
      </c>
      <c r="H130" s="100" t="s">
        <v>1039</v>
      </c>
      <c r="I130" s="100" t="s">
        <v>147</v>
      </c>
      <c r="J130" s="100" t="s">
        <v>1040</v>
      </c>
      <c r="K130" s="25" t="s">
        <v>1173</v>
      </c>
      <c r="L130" s="25" t="s">
        <v>576</v>
      </c>
      <c r="M130" s="60" t="s">
        <v>1038</v>
      </c>
      <c r="N130" s="44">
        <v>2200</v>
      </c>
      <c r="O130" s="44">
        <v>0</v>
      </c>
      <c r="P130" s="44">
        <v>0</v>
      </c>
      <c r="Q130" s="44">
        <v>0</v>
      </c>
      <c r="R130" s="44">
        <v>0</v>
      </c>
      <c r="S130" s="44"/>
    </row>
    <row r="131" spans="1:19" s="127" customFormat="1" ht="26.25" customHeight="1">
      <c r="A131" s="31" t="s">
        <v>691</v>
      </c>
      <c r="B131" s="227" t="s">
        <v>692</v>
      </c>
      <c r="C131" s="228"/>
      <c r="D131" s="228"/>
      <c r="E131" s="228"/>
      <c r="F131" s="228"/>
      <c r="G131" s="228"/>
      <c r="H131" s="228"/>
      <c r="I131" s="228"/>
      <c r="J131" s="228"/>
      <c r="K131" s="228"/>
      <c r="L131" s="228"/>
      <c r="M131" s="229"/>
      <c r="N131" s="43"/>
      <c r="O131" s="43"/>
      <c r="P131" s="43"/>
      <c r="Q131" s="43"/>
      <c r="R131" s="43"/>
      <c r="S131" s="43"/>
    </row>
    <row r="132" spans="1:19" s="125" customFormat="1" ht="12.75" customHeight="1">
      <c r="A132" s="31" t="s">
        <v>221</v>
      </c>
      <c r="B132" s="258" t="s">
        <v>168</v>
      </c>
      <c r="C132" s="259"/>
      <c r="D132" s="259"/>
      <c r="E132" s="259"/>
      <c r="F132" s="259"/>
      <c r="G132" s="259"/>
      <c r="H132" s="259"/>
      <c r="I132" s="259"/>
      <c r="J132" s="259"/>
      <c r="K132" s="259"/>
      <c r="L132" s="259"/>
      <c r="M132" s="260"/>
      <c r="N132" s="43">
        <f>SUM(N133:N133)</f>
        <v>4083.3448200000003</v>
      </c>
      <c r="O132" s="43">
        <f>SUM(O133:O133)</f>
        <v>4083.34482</v>
      </c>
      <c r="P132" s="43">
        <f>SUM(P133:P133)</f>
        <v>6340.4</v>
      </c>
      <c r="Q132" s="43">
        <f>SUM(Q133:Q133)</f>
        <v>7240.4</v>
      </c>
      <c r="R132" s="43">
        <f>SUM(R133:R133)</f>
        <v>2240.4</v>
      </c>
      <c r="S132" s="43"/>
    </row>
    <row r="133" spans="1:19" s="126" customFormat="1" ht="87" customHeight="1">
      <c r="A133" s="32"/>
      <c r="B133" s="7" t="s">
        <v>10</v>
      </c>
      <c r="C133" s="8"/>
      <c r="D133" s="37" t="s">
        <v>11</v>
      </c>
      <c r="E133" s="17" t="s">
        <v>26</v>
      </c>
      <c r="F133" s="17" t="s">
        <v>494</v>
      </c>
      <c r="G133" s="17" t="s">
        <v>445</v>
      </c>
      <c r="H133" s="17"/>
      <c r="I133" s="17"/>
      <c r="J133" s="17"/>
      <c r="K133" s="17" t="s">
        <v>677</v>
      </c>
      <c r="L133" s="17" t="s">
        <v>29</v>
      </c>
      <c r="M133" s="17" t="s">
        <v>125</v>
      </c>
      <c r="N133" s="45">
        <f>1976.85499+2106.48983</f>
        <v>4083.3448200000003</v>
      </c>
      <c r="O133" s="44">
        <v>4083.34482</v>
      </c>
      <c r="P133" s="45">
        <v>6340.4</v>
      </c>
      <c r="Q133" s="45">
        <v>7240.4</v>
      </c>
      <c r="R133" s="45">
        <v>2240.4</v>
      </c>
      <c r="S133" s="45"/>
    </row>
    <row r="134" spans="1:19" s="127" customFormat="1" ht="38.25" customHeight="1">
      <c r="A134" s="31" t="s">
        <v>100</v>
      </c>
      <c r="B134" s="194" t="s">
        <v>546</v>
      </c>
      <c r="C134" s="195"/>
      <c r="D134" s="195"/>
      <c r="E134" s="195"/>
      <c r="F134" s="195"/>
      <c r="G134" s="195"/>
      <c r="H134" s="195"/>
      <c r="I134" s="195"/>
      <c r="J134" s="195"/>
      <c r="K134" s="195"/>
      <c r="L134" s="195"/>
      <c r="M134" s="196"/>
      <c r="N134" s="43"/>
      <c r="O134" s="43"/>
      <c r="P134" s="43"/>
      <c r="Q134" s="43"/>
      <c r="R134" s="43"/>
      <c r="S134" s="43"/>
    </row>
    <row r="135" spans="1:19" s="125" customFormat="1" ht="24.75" customHeight="1">
      <c r="A135" s="31" t="s">
        <v>51</v>
      </c>
      <c r="B135" s="194" t="s">
        <v>693</v>
      </c>
      <c r="C135" s="195"/>
      <c r="D135" s="195"/>
      <c r="E135" s="195"/>
      <c r="F135" s="195"/>
      <c r="G135" s="195"/>
      <c r="H135" s="195"/>
      <c r="I135" s="195"/>
      <c r="J135" s="195"/>
      <c r="K135" s="195"/>
      <c r="L135" s="195"/>
      <c r="M135" s="196"/>
      <c r="N135" s="50"/>
      <c r="O135" s="50"/>
      <c r="P135" s="62"/>
      <c r="Q135" s="62"/>
      <c r="R135" s="62"/>
      <c r="S135" s="62"/>
    </row>
    <row r="136" spans="1:19" s="125" customFormat="1" ht="12.75" customHeight="1">
      <c r="A136" s="31" t="s">
        <v>37</v>
      </c>
      <c r="B136" s="194" t="s">
        <v>73</v>
      </c>
      <c r="C136" s="195"/>
      <c r="D136" s="195"/>
      <c r="E136" s="195"/>
      <c r="F136" s="195"/>
      <c r="G136" s="195"/>
      <c r="H136" s="195"/>
      <c r="I136" s="195"/>
      <c r="J136" s="195"/>
      <c r="K136" s="195"/>
      <c r="L136" s="195"/>
      <c r="M136" s="196"/>
      <c r="N136" s="43">
        <f>SUM(N137:N141)</f>
        <v>3299.1350000000007</v>
      </c>
      <c r="O136" s="43">
        <f>SUM(O137:O141)</f>
        <v>3292.3350000000005</v>
      </c>
      <c r="P136" s="43">
        <f>SUM(P137:P141)</f>
        <v>2714.5</v>
      </c>
      <c r="Q136" s="43">
        <f>SUM(Q137:Q141)</f>
        <v>2464.5</v>
      </c>
      <c r="R136" s="43">
        <f>SUM(R137:R141)</f>
        <v>2464.5</v>
      </c>
      <c r="S136" s="43"/>
    </row>
    <row r="137" spans="1:19" s="126" customFormat="1" ht="59.25" customHeight="1">
      <c r="A137" s="190"/>
      <c r="B137" s="204" t="s">
        <v>376</v>
      </c>
      <c r="C137" s="8"/>
      <c r="D137" s="38" t="s">
        <v>233</v>
      </c>
      <c r="E137" s="17" t="s">
        <v>26</v>
      </c>
      <c r="F137" s="17" t="s">
        <v>495</v>
      </c>
      <c r="G137" s="17" t="s">
        <v>445</v>
      </c>
      <c r="H137" s="17"/>
      <c r="I137" s="17"/>
      <c r="J137" s="17"/>
      <c r="K137" s="17" t="s">
        <v>218</v>
      </c>
      <c r="L137" s="17" t="s">
        <v>204</v>
      </c>
      <c r="M137" s="17" t="s">
        <v>25</v>
      </c>
      <c r="N137" s="49">
        <f>2355.55+358.93+28.3+40.32</f>
        <v>2783.1000000000004</v>
      </c>
      <c r="O137" s="46">
        <f>40.32+2355.55+358.93+21.5</f>
        <v>2776.3</v>
      </c>
      <c r="P137" s="49">
        <v>2714.5</v>
      </c>
      <c r="Q137" s="49">
        <v>2464.5</v>
      </c>
      <c r="R137" s="49">
        <v>2464.5</v>
      </c>
      <c r="S137" s="49"/>
    </row>
    <row r="138" spans="1:19" s="126" customFormat="1" ht="70.5" customHeight="1">
      <c r="A138" s="211"/>
      <c r="B138" s="219"/>
      <c r="C138" s="261"/>
      <c r="D138" s="69"/>
      <c r="E138" s="18" t="s">
        <v>185</v>
      </c>
      <c r="F138" s="18" t="s">
        <v>461</v>
      </c>
      <c r="G138" s="18" t="s">
        <v>188</v>
      </c>
      <c r="H138" s="202" t="s">
        <v>203</v>
      </c>
      <c r="I138" s="202" t="s">
        <v>91</v>
      </c>
      <c r="J138" s="202" t="s">
        <v>148</v>
      </c>
      <c r="K138" s="202" t="s">
        <v>1075</v>
      </c>
      <c r="L138" s="202" t="s">
        <v>971</v>
      </c>
      <c r="M138" s="202" t="s">
        <v>972</v>
      </c>
      <c r="N138" s="208"/>
      <c r="O138" s="47"/>
      <c r="P138" s="57"/>
      <c r="Q138" s="57"/>
      <c r="R138" s="208"/>
      <c r="S138" s="208"/>
    </row>
    <row r="139" spans="1:19" s="126" customFormat="1" ht="100.5" customHeight="1">
      <c r="A139" s="191"/>
      <c r="B139" s="205"/>
      <c r="C139" s="261"/>
      <c r="D139" s="71"/>
      <c r="E139" s="18" t="s">
        <v>32</v>
      </c>
      <c r="F139" s="18" t="s">
        <v>187</v>
      </c>
      <c r="G139" s="18" t="s">
        <v>90</v>
      </c>
      <c r="H139" s="202"/>
      <c r="I139" s="202"/>
      <c r="J139" s="202"/>
      <c r="K139" s="202"/>
      <c r="L139" s="202"/>
      <c r="M139" s="202"/>
      <c r="N139" s="186"/>
      <c r="O139" s="51"/>
      <c r="P139" s="52"/>
      <c r="Q139" s="52"/>
      <c r="R139" s="186"/>
      <c r="S139" s="186"/>
    </row>
    <row r="140" spans="1:19" s="126" customFormat="1" ht="111" customHeight="1">
      <c r="A140" s="35"/>
      <c r="B140" s="7" t="s">
        <v>622</v>
      </c>
      <c r="C140" s="8"/>
      <c r="D140" s="37" t="s">
        <v>233</v>
      </c>
      <c r="E140" s="18"/>
      <c r="F140" s="18"/>
      <c r="G140" s="112"/>
      <c r="H140" s="146" t="s">
        <v>628</v>
      </c>
      <c r="I140" s="18" t="s">
        <v>191</v>
      </c>
      <c r="J140" s="18" t="s">
        <v>629</v>
      </c>
      <c r="K140" s="19" t="s">
        <v>973</v>
      </c>
      <c r="L140" s="19" t="s">
        <v>362</v>
      </c>
      <c r="M140" s="19" t="s">
        <v>974</v>
      </c>
      <c r="N140" s="45">
        <v>10.3</v>
      </c>
      <c r="O140" s="44">
        <v>10.3</v>
      </c>
      <c r="P140" s="45">
        <v>0</v>
      </c>
      <c r="Q140" s="45">
        <v>0</v>
      </c>
      <c r="R140" s="45">
        <v>0</v>
      </c>
      <c r="S140" s="45"/>
    </row>
    <row r="141" spans="1:19" s="126" customFormat="1" ht="108.75" customHeight="1">
      <c r="A141" s="32"/>
      <c r="B141" s="7" t="s">
        <v>623</v>
      </c>
      <c r="C141" s="8"/>
      <c r="D141" s="37" t="s">
        <v>136</v>
      </c>
      <c r="E141" s="19"/>
      <c r="F141" s="19"/>
      <c r="G141" s="19"/>
      <c r="H141" s="100" t="s">
        <v>387</v>
      </c>
      <c r="I141" s="100" t="s">
        <v>625</v>
      </c>
      <c r="J141" s="100" t="s">
        <v>311</v>
      </c>
      <c r="K141" s="19" t="s">
        <v>928</v>
      </c>
      <c r="L141" s="19" t="s">
        <v>576</v>
      </c>
      <c r="M141" s="19" t="s">
        <v>749</v>
      </c>
      <c r="N141" s="45">
        <v>505.735</v>
      </c>
      <c r="O141" s="44">
        <v>505.735</v>
      </c>
      <c r="P141" s="45"/>
      <c r="Q141" s="45"/>
      <c r="R141" s="45"/>
      <c r="S141" s="45"/>
    </row>
    <row r="142" spans="1:19" s="125" customFormat="1" ht="12.75" customHeight="1">
      <c r="A142" s="31" t="s">
        <v>102</v>
      </c>
      <c r="B142" s="194" t="s">
        <v>144</v>
      </c>
      <c r="C142" s="195"/>
      <c r="D142" s="195"/>
      <c r="E142" s="195"/>
      <c r="F142" s="195"/>
      <c r="G142" s="195"/>
      <c r="H142" s="195"/>
      <c r="I142" s="195"/>
      <c r="J142" s="195"/>
      <c r="K142" s="195"/>
      <c r="L142" s="195"/>
      <c r="M142" s="196"/>
      <c r="N142" s="50"/>
      <c r="O142" s="50"/>
      <c r="P142" s="62"/>
      <c r="Q142" s="62"/>
      <c r="R142" s="62"/>
      <c r="S142" s="62"/>
    </row>
    <row r="143" spans="1:19" s="125" customFormat="1" ht="12.75" customHeight="1">
      <c r="A143" s="31" t="s">
        <v>47</v>
      </c>
      <c r="B143" s="194" t="s">
        <v>48</v>
      </c>
      <c r="C143" s="195"/>
      <c r="D143" s="195"/>
      <c r="E143" s="195"/>
      <c r="F143" s="195"/>
      <c r="G143" s="195"/>
      <c r="H143" s="195"/>
      <c r="I143" s="195"/>
      <c r="J143" s="195"/>
      <c r="K143" s="195"/>
      <c r="L143" s="195"/>
      <c r="M143" s="196"/>
      <c r="N143" s="43">
        <f>SUM(N144:N147)</f>
        <v>4970</v>
      </c>
      <c r="O143" s="43">
        <f>SUM(O144:O147)</f>
        <v>4792.29826</v>
      </c>
      <c r="P143" s="43">
        <f>SUM(P144:P147)</f>
        <v>800</v>
      </c>
      <c r="Q143" s="43">
        <f>SUM(Q144:Q147)</f>
        <v>850</v>
      </c>
      <c r="R143" s="43">
        <f>SUM(R144:R147)</f>
        <v>900</v>
      </c>
      <c r="S143" s="43"/>
    </row>
    <row r="144" spans="1:19" s="125" customFormat="1" ht="85.5" customHeight="1">
      <c r="A144" s="190"/>
      <c r="B144" s="204" t="s">
        <v>537</v>
      </c>
      <c r="C144" s="8"/>
      <c r="D144" s="206" t="s">
        <v>175</v>
      </c>
      <c r="E144" s="187" t="s">
        <v>26</v>
      </c>
      <c r="F144" s="187" t="s">
        <v>705</v>
      </c>
      <c r="G144" s="187" t="s">
        <v>445</v>
      </c>
      <c r="H144" s="187" t="s">
        <v>619</v>
      </c>
      <c r="I144" s="187" t="s">
        <v>576</v>
      </c>
      <c r="J144" s="187" t="s">
        <v>261</v>
      </c>
      <c r="K144" s="18" t="s">
        <v>786</v>
      </c>
      <c r="L144" s="18" t="s">
        <v>576</v>
      </c>
      <c r="M144" s="18" t="s">
        <v>594</v>
      </c>
      <c r="N144" s="185">
        <v>770</v>
      </c>
      <c r="O144" s="203">
        <v>685.87616</v>
      </c>
      <c r="P144" s="185">
        <f>699.5+100.5</f>
        <v>800</v>
      </c>
      <c r="Q144" s="185">
        <f>729.5+120.5</f>
        <v>850</v>
      </c>
      <c r="R144" s="185">
        <f>830+70</f>
        <v>900</v>
      </c>
      <c r="S144" s="185"/>
    </row>
    <row r="145" spans="1:19" s="125" customFormat="1" ht="85.5" customHeight="1">
      <c r="A145" s="211"/>
      <c r="B145" s="219"/>
      <c r="C145" s="8"/>
      <c r="D145" s="212"/>
      <c r="E145" s="202"/>
      <c r="F145" s="202"/>
      <c r="G145" s="202"/>
      <c r="H145" s="202"/>
      <c r="I145" s="202"/>
      <c r="J145" s="202"/>
      <c r="K145" s="18" t="s">
        <v>929</v>
      </c>
      <c r="L145" s="18" t="s">
        <v>576</v>
      </c>
      <c r="M145" s="18" t="s">
        <v>594</v>
      </c>
      <c r="N145" s="208"/>
      <c r="O145" s="183"/>
      <c r="P145" s="208"/>
      <c r="Q145" s="208"/>
      <c r="R145" s="208"/>
      <c r="S145" s="208"/>
    </row>
    <row r="146" spans="1:19" s="125" customFormat="1" ht="73.5" customHeight="1">
      <c r="A146" s="191"/>
      <c r="B146" s="205"/>
      <c r="C146" s="8"/>
      <c r="D146" s="212"/>
      <c r="E146" s="202"/>
      <c r="F146" s="202"/>
      <c r="G146" s="202"/>
      <c r="H146" s="202"/>
      <c r="I146" s="202"/>
      <c r="J146" s="202"/>
      <c r="K146" s="18" t="s">
        <v>967</v>
      </c>
      <c r="L146" s="18" t="s">
        <v>576</v>
      </c>
      <c r="M146" s="18" t="s">
        <v>966</v>
      </c>
      <c r="N146" s="186"/>
      <c r="O146" s="184"/>
      <c r="P146" s="186"/>
      <c r="Q146" s="186"/>
      <c r="R146" s="186"/>
      <c r="S146" s="186"/>
    </row>
    <row r="147" spans="1:19" s="125" customFormat="1" ht="49.5" customHeight="1">
      <c r="A147" s="190"/>
      <c r="B147" s="192" t="s">
        <v>435</v>
      </c>
      <c r="C147" s="8"/>
      <c r="D147" s="212"/>
      <c r="E147" s="202"/>
      <c r="F147" s="202"/>
      <c r="G147" s="202"/>
      <c r="H147" s="202"/>
      <c r="I147" s="202"/>
      <c r="J147" s="202"/>
      <c r="K147" s="18" t="s">
        <v>586</v>
      </c>
      <c r="L147" s="18" t="s">
        <v>576</v>
      </c>
      <c r="M147" s="18" t="s">
        <v>419</v>
      </c>
      <c r="N147" s="185">
        <v>4200</v>
      </c>
      <c r="O147" s="203">
        <v>4106.4221</v>
      </c>
      <c r="P147" s="185">
        <v>0</v>
      </c>
      <c r="Q147" s="185">
        <v>0</v>
      </c>
      <c r="R147" s="185">
        <v>0</v>
      </c>
      <c r="S147" s="185"/>
    </row>
    <row r="148" spans="1:19" s="125" customFormat="1" ht="62.25" customHeight="1">
      <c r="A148" s="191"/>
      <c r="B148" s="193"/>
      <c r="C148" s="8"/>
      <c r="D148" s="207"/>
      <c r="E148" s="188"/>
      <c r="F148" s="188"/>
      <c r="G148" s="188"/>
      <c r="H148" s="188"/>
      <c r="I148" s="188"/>
      <c r="J148" s="188"/>
      <c r="K148" s="19" t="s">
        <v>914</v>
      </c>
      <c r="L148" s="18" t="s">
        <v>576</v>
      </c>
      <c r="M148" s="122" t="s">
        <v>915</v>
      </c>
      <c r="N148" s="186"/>
      <c r="O148" s="184"/>
      <c r="P148" s="186"/>
      <c r="Q148" s="186"/>
      <c r="R148" s="186"/>
      <c r="S148" s="186"/>
    </row>
    <row r="149" spans="1:19" s="125" customFormat="1" ht="13.5" customHeight="1">
      <c r="A149" s="31" t="s">
        <v>108</v>
      </c>
      <c r="B149" s="194" t="s">
        <v>71</v>
      </c>
      <c r="C149" s="195"/>
      <c r="D149" s="195"/>
      <c r="E149" s="195"/>
      <c r="F149" s="195"/>
      <c r="G149" s="195"/>
      <c r="H149" s="195"/>
      <c r="I149" s="195"/>
      <c r="J149" s="195"/>
      <c r="K149" s="195"/>
      <c r="L149" s="195"/>
      <c r="M149" s="196"/>
      <c r="N149" s="43"/>
      <c r="O149" s="43"/>
      <c r="P149" s="43"/>
      <c r="Q149" s="43"/>
      <c r="R149" s="43"/>
      <c r="S149" s="43"/>
    </row>
    <row r="150" spans="1:19" s="127" customFormat="1" ht="13.5" customHeight="1">
      <c r="A150" s="31" t="s">
        <v>104</v>
      </c>
      <c r="B150" s="194" t="s">
        <v>217</v>
      </c>
      <c r="C150" s="195"/>
      <c r="D150" s="195"/>
      <c r="E150" s="195"/>
      <c r="F150" s="195"/>
      <c r="G150" s="195"/>
      <c r="H150" s="195"/>
      <c r="I150" s="195"/>
      <c r="J150" s="195"/>
      <c r="K150" s="195"/>
      <c r="L150" s="195"/>
      <c r="M150" s="196"/>
      <c r="N150" s="43">
        <f>SUM(N151:N153)</f>
        <v>1504.811</v>
      </c>
      <c r="O150" s="43">
        <f>SUM(O151:O153)</f>
        <v>1448.011</v>
      </c>
      <c r="P150" s="43">
        <f>SUM(P151:P153)</f>
        <v>22324.6</v>
      </c>
      <c r="Q150" s="43">
        <f>SUM(Q151:Q153)</f>
        <v>6063.8</v>
      </c>
      <c r="R150" s="43">
        <f>SUM(R151:R153)</f>
        <v>9612.8</v>
      </c>
      <c r="S150" s="43"/>
    </row>
    <row r="151" spans="1:19" s="127" customFormat="1" ht="96.75" customHeight="1">
      <c r="A151" s="198"/>
      <c r="B151" s="192" t="s">
        <v>426</v>
      </c>
      <c r="C151" s="11"/>
      <c r="D151" s="200" t="s">
        <v>136</v>
      </c>
      <c r="E151" s="187" t="s">
        <v>26</v>
      </c>
      <c r="F151" s="187" t="s">
        <v>429</v>
      </c>
      <c r="G151" s="187" t="s">
        <v>445</v>
      </c>
      <c r="H151" s="189" t="s">
        <v>497</v>
      </c>
      <c r="I151" s="189" t="s">
        <v>498</v>
      </c>
      <c r="J151" s="189" t="s">
        <v>499</v>
      </c>
      <c r="K151" s="24" t="s">
        <v>1149</v>
      </c>
      <c r="L151" s="24" t="s">
        <v>305</v>
      </c>
      <c r="M151" s="59" t="s">
        <v>419</v>
      </c>
      <c r="N151" s="51">
        <v>1473.811</v>
      </c>
      <c r="O151" s="51">
        <v>1448.011</v>
      </c>
      <c r="P151" s="51">
        <v>4137.8</v>
      </c>
      <c r="Q151" s="51">
        <f>4137.8+226</f>
        <v>4363.8</v>
      </c>
      <c r="R151" s="51">
        <f>4137.8+3582</f>
        <v>7719.8</v>
      </c>
      <c r="S151" s="51"/>
    </row>
    <row r="152" spans="1:19" s="127" customFormat="1" ht="62.25" customHeight="1">
      <c r="A152" s="199"/>
      <c r="B152" s="193"/>
      <c r="C152" s="11"/>
      <c r="D152" s="201"/>
      <c r="E152" s="202"/>
      <c r="F152" s="202"/>
      <c r="G152" s="202"/>
      <c r="H152" s="182"/>
      <c r="I152" s="182"/>
      <c r="J152" s="182"/>
      <c r="K152" s="73" t="s">
        <v>1187</v>
      </c>
      <c r="L152" s="73" t="s">
        <v>576</v>
      </c>
      <c r="M152" s="77" t="s">
        <v>1186</v>
      </c>
      <c r="N152" s="51"/>
      <c r="O152" s="51"/>
      <c r="P152" s="51">
        <v>18186.8</v>
      </c>
      <c r="Q152" s="51">
        <v>1700</v>
      </c>
      <c r="R152" s="51">
        <v>1893</v>
      </c>
      <c r="S152" s="51"/>
    </row>
    <row r="153" spans="1:19" s="127" customFormat="1" ht="73.5" customHeight="1">
      <c r="A153" s="80"/>
      <c r="B153" s="28" t="s">
        <v>1129</v>
      </c>
      <c r="C153" s="11"/>
      <c r="D153" s="82" t="s">
        <v>136</v>
      </c>
      <c r="E153" s="18"/>
      <c r="F153" s="18"/>
      <c r="G153" s="18"/>
      <c r="H153" s="93"/>
      <c r="I153" s="93"/>
      <c r="J153" s="93"/>
      <c r="K153" s="73" t="s">
        <v>586</v>
      </c>
      <c r="L153" s="73" t="s">
        <v>576</v>
      </c>
      <c r="M153" s="77" t="s">
        <v>419</v>
      </c>
      <c r="N153" s="51">
        <v>31</v>
      </c>
      <c r="O153" s="51">
        <v>0</v>
      </c>
      <c r="P153" s="51">
        <v>0</v>
      </c>
      <c r="Q153" s="51">
        <v>0</v>
      </c>
      <c r="R153" s="51">
        <v>0</v>
      </c>
      <c r="S153" s="51"/>
    </row>
    <row r="154" spans="1:19" s="125" customFormat="1" ht="12" customHeight="1">
      <c r="A154" s="31" t="s">
        <v>145</v>
      </c>
      <c r="B154" s="194" t="s">
        <v>146</v>
      </c>
      <c r="C154" s="195"/>
      <c r="D154" s="195"/>
      <c r="E154" s="195"/>
      <c r="F154" s="195"/>
      <c r="G154" s="195"/>
      <c r="H154" s="195"/>
      <c r="I154" s="195"/>
      <c r="J154" s="195"/>
      <c r="K154" s="195"/>
      <c r="L154" s="195"/>
      <c r="M154" s="196"/>
      <c r="N154" s="43">
        <f>N155</f>
        <v>0</v>
      </c>
      <c r="O154" s="43">
        <f>O155</f>
        <v>0</v>
      </c>
      <c r="P154" s="43">
        <f>P155</f>
        <v>0</v>
      </c>
      <c r="Q154" s="43">
        <f>Q155</f>
        <v>0</v>
      </c>
      <c r="R154" s="43">
        <f>R155</f>
        <v>0</v>
      </c>
      <c r="S154" s="43"/>
    </row>
    <row r="155" spans="1:19" s="127" customFormat="1" ht="98.25" customHeight="1" hidden="1">
      <c r="A155" s="90"/>
      <c r="B155" s="21" t="s">
        <v>267</v>
      </c>
      <c r="C155" s="15"/>
      <c r="D155" s="39" t="s">
        <v>233</v>
      </c>
      <c r="E155" s="17" t="s">
        <v>26</v>
      </c>
      <c r="F155" s="17" t="s">
        <v>496</v>
      </c>
      <c r="G155" s="17" t="s">
        <v>445</v>
      </c>
      <c r="H155" s="121"/>
      <c r="I155" s="18"/>
      <c r="J155" s="18"/>
      <c r="K155" s="17" t="s">
        <v>1148</v>
      </c>
      <c r="L155" s="17" t="s">
        <v>362</v>
      </c>
      <c r="M155" s="17" t="s">
        <v>3</v>
      </c>
      <c r="N155" s="57">
        <v>0</v>
      </c>
      <c r="O155" s="57">
        <v>0</v>
      </c>
      <c r="P155" s="57">
        <v>0</v>
      </c>
      <c r="Q155" s="57">
        <v>0</v>
      </c>
      <c r="R155" s="57">
        <v>0</v>
      </c>
      <c r="S155" s="57"/>
    </row>
    <row r="156" spans="1:19" s="127" customFormat="1" ht="12.75" customHeight="1">
      <c r="A156" s="31" t="s">
        <v>13</v>
      </c>
      <c r="B156" s="194" t="s">
        <v>31</v>
      </c>
      <c r="C156" s="195"/>
      <c r="D156" s="195"/>
      <c r="E156" s="195"/>
      <c r="F156" s="195"/>
      <c r="G156" s="195"/>
      <c r="H156" s="195"/>
      <c r="I156" s="195"/>
      <c r="J156" s="195"/>
      <c r="K156" s="195"/>
      <c r="L156" s="195"/>
      <c r="M156" s="196"/>
      <c r="N156" s="43">
        <f>SUM(N157:N157)</f>
        <v>26734</v>
      </c>
      <c r="O156" s="43">
        <f>SUM(O157:O157)</f>
        <v>26734</v>
      </c>
      <c r="P156" s="43">
        <f>SUM(P157:P157)</f>
        <v>20007.7</v>
      </c>
      <c r="Q156" s="43">
        <f>SUM(Q157:Q157)</f>
        <v>20007.7</v>
      </c>
      <c r="R156" s="43">
        <f>SUM(R157:R157)</f>
        <v>20007.7</v>
      </c>
      <c r="S156" s="43"/>
    </row>
    <row r="157" spans="1:19" s="127" customFormat="1" ht="51.75" customHeight="1">
      <c r="A157" s="31"/>
      <c r="B157" s="7" t="s">
        <v>197</v>
      </c>
      <c r="C157" s="8"/>
      <c r="D157" s="42" t="s">
        <v>241</v>
      </c>
      <c r="E157" s="56" t="s">
        <v>26</v>
      </c>
      <c r="F157" s="56" t="s">
        <v>500</v>
      </c>
      <c r="G157" s="56" t="s">
        <v>445</v>
      </c>
      <c r="H157" s="56" t="s">
        <v>126</v>
      </c>
      <c r="I157" s="56" t="s">
        <v>127</v>
      </c>
      <c r="J157" s="56" t="s">
        <v>98</v>
      </c>
      <c r="K157" s="56" t="s">
        <v>787</v>
      </c>
      <c r="L157" s="56" t="s">
        <v>362</v>
      </c>
      <c r="M157" s="56" t="s">
        <v>593</v>
      </c>
      <c r="N157" s="45">
        <v>26734</v>
      </c>
      <c r="O157" s="44">
        <v>26734</v>
      </c>
      <c r="P157" s="45">
        <v>20007.7</v>
      </c>
      <c r="Q157" s="45">
        <v>20007.7</v>
      </c>
      <c r="R157" s="45">
        <v>20007.7</v>
      </c>
      <c r="S157" s="45"/>
    </row>
    <row r="158" spans="1:19" s="125" customFormat="1" ht="12.75" customHeight="1">
      <c r="A158" s="31" t="s">
        <v>93</v>
      </c>
      <c r="B158" s="194" t="s">
        <v>694</v>
      </c>
      <c r="C158" s="195"/>
      <c r="D158" s="195"/>
      <c r="E158" s="195"/>
      <c r="F158" s="195"/>
      <c r="G158" s="195"/>
      <c r="H158" s="195"/>
      <c r="I158" s="195"/>
      <c r="J158" s="195"/>
      <c r="K158" s="195"/>
      <c r="L158" s="195"/>
      <c r="M158" s="196"/>
      <c r="N158" s="43">
        <f>N159</f>
        <v>65.72</v>
      </c>
      <c r="O158" s="43">
        <f>O159</f>
        <v>65.72</v>
      </c>
      <c r="P158" s="43">
        <f>P159</f>
        <v>112.3</v>
      </c>
      <c r="Q158" s="43">
        <f>Q159</f>
        <v>112.3</v>
      </c>
      <c r="R158" s="43">
        <f>R159</f>
        <v>112.3</v>
      </c>
      <c r="S158" s="43"/>
    </row>
    <row r="159" spans="1:19" s="126" customFormat="1" ht="36" customHeight="1">
      <c r="A159" s="190"/>
      <c r="B159" s="236" t="s">
        <v>200</v>
      </c>
      <c r="C159" s="8"/>
      <c r="D159" s="262" t="s">
        <v>120</v>
      </c>
      <c r="E159" s="17" t="s">
        <v>313</v>
      </c>
      <c r="F159" s="17" t="s">
        <v>314</v>
      </c>
      <c r="G159" s="17" t="s">
        <v>315</v>
      </c>
      <c r="H159" s="263" t="s">
        <v>321</v>
      </c>
      <c r="I159" s="263" t="s">
        <v>89</v>
      </c>
      <c r="J159" s="263" t="s">
        <v>322</v>
      </c>
      <c r="K159" s="263" t="s">
        <v>262</v>
      </c>
      <c r="L159" s="263" t="s">
        <v>263</v>
      </c>
      <c r="M159" s="263" t="s">
        <v>264</v>
      </c>
      <c r="N159" s="242">
        <v>65.72</v>
      </c>
      <c r="O159" s="203">
        <v>65.72</v>
      </c>
      <c r="P159" s="185">
        <v>112.3</v>
      </c>
      <c r="Q159" s="185">
        <v>112.3</v>
      </c>
      <c r="R159" s="242">
        <v>112.3</v>
      </c>
      <c r="S159" s="242"/>
    </row>
    <row r="160" spans="1:19" s="126" customFormat="1" ht="58.5" customHeight="1">
      <c r="A160" s="191"/>
      <c r="B160" s="236"/>
      <c r="C160" s="8"/>
      <c r="D160" s="262"/>
      <c r="E160" s="19" t="s">
        <v>26</v>
      </c>
      <c r="F160" s="19" t="s">
        <v>501</v>
      </c>
      <c r="G160" s="19" t="s">
        <v>445</v>
      </c>
      <c r="H160" s="263"/>
      <c r="I160" s="263"/>
      <c r="J160" s="263"/>
      <c r="K160" s="263"/>
      <c r="L160" s="263"/>
      <c r="M160" s="263"/>
      <c r="N160" s="242"/>
      <c r="O160" s="184"/>
      <c r="P160" s="186"/>
      <c r="Q160" s="186"/>
      <c r="R160" s="242"/>
      <c r="S160" s="242"/>
    </row>
    <row r="161" spans="1:19" s="125" customFormat="1" ht="22.5" customHeight="1">
      <c r="A161" s="31" t="s">
        <v>169</v>
      </c>
      <c r="B161" s="194" t="s">
        <v>547</v>
      </c>
      <c r="C161" s="195"/>
      <c r="D161" s="195"/>
      <c r="E161" s="195"/>
      <c r="F161" s="195"/>
      <c r="G161" s="195"/>
      <c r="H161" s="195"/>
      <c r="I161" s="195"/>
      <c r="J161" s="195"/>
      <c r="K161" s="195"/>
      <c r="L161" s="195"/>
      <c r="M161" s="196"/>
      <c r="N161" s="50"/>
      <c r="O161" s="50"/>
      <c r="P161" s="62"/>
      <c r="Q161" s="62"/>
      <c r="R161" s="62"/>
      <c r="S161" s="62"/>
    </row>
    <row r="162" spans="1:19" s="127" customFormat="1" ht="12" customHeight="1">
      <c r="A162" s="31" t="s">
        <v>44</v>
      </c>
      <c r="B162" s="194" t="s">
        <v>548</v>
      </c>
      <c r="C162" s="195"/>
      <c r="D162" s="195"/>
      <c r="E162" s="195"/>
      <c r="F162" s="195"/>
      <c r="G162" s="195"/>
      <c r="H162" s="195"/>
      <c r="I162" s="195"/>
      <c r="J162" s="195"/>
      <c r="K162" s="195"/>
      <c r="L162" s="195"/>
      <c r="M162" s="196"/>
      <c r="N162" s="53"/>
      <c r="O162" s="53"/>
      <c r="P162" s="64"/>
      <c r="Q162" s="64"/>
      <c r="R162" s="64"/>
      <c r="S162" s="64"/>
    </row>
    <row r="163" spans="1:19" s="125" customFormat="1" ht="10.5" customHeight="1">
      <c r="A163" s="31" t="s">
        <v>99</v>
      </c>
      <c r="B163" s="194" t="s">
        <v>226</v>
      </c>
      <c r="C163" s="195"/>
      <c r="D163" s="195"/>
      <c r="E163" s="195"/>
      <c r="F163" s="195"/>
      <c r="G163" s="195"/>
      <c r="H163" s="195"/>
      <c r="I163" s="195"/>
      <c r="J163" s="195"/>
      <c r="K163" s="195"/>
      <c r="L163" s="195"/>
      <c r="M163" s="196"/>
      <c r="N163" s="50"/>
      <c r="O163" s="50"/>
      <c r="P163" s="62"/>
      <c r="Q163" s="62"/>
      <c r="R163" s="62"/>
      <c r="S163" s="62"/>
    </row>
    <row r="164" spans="1:19" s="127" customFormat="1" ht="23.25" customHeight="1">
      <c r="A164" s="31" t="s">
        <v>41</v>
      </c>
      <c r="B164" s="258" t="s">
        <v>695</v>
      </c>
      <c r="C164" s="259"/>
      <c r="D164" s="259"/>
      <c r="E164" s="259"/>
      <c r="F164" s="259"/>
      <c r="G164" s="259"/>
      <c r="H164" s="259"/>
      <c r="I164" s="259"/>
      <c r="J164" s="259"/>
      <c r="K164" s="259"/>
      <c r="L164" s="259"/>
      <c r="M164" s="260"/>
      <c r="N164" s="43">
        <f>SUM(N165:N172)</f>
        <v>1796.38</v>
      </c>
      <c r="O164" s="43">
        <f>SUM(O165:O172)</f>
        <v>1367.9479999999999</v>
      </c>
      <c r="P164" s="43">
        <f>SUM(P165:P172)</f>
        <v>703</v>
      </c>
      <c r="Q164" s="43">
        <f>SUM(Q165:Q172)</f>
        <v>723</v>
      </c>
      <c r="R164" s="43">
        <f>SUM(R165:R172)</f>
        <v>743</v>
      </c>
      <c r="S164" s="43"/>
    </row>
    <row r="165" spans="1:19" s="125" customFormat="1" ht="62.25" customHeight="1">
      <c r="A165" s="32"/>
      <c r="B165" s="21" t="s">
        <v>139</v>
      </c>
      <c r="C165" s="15"/>
      <c r="D165" s="38" t="s">
        <v>121</v>
      </c>
      <c r="E165" s="17" t="s">
        <v>26</v>
      </c>
      <c r="F165" s="17" t="s">
        <v>502</v>
      </c>
      <c r="G165" s="17" t="s">
        <v>445</v>
      </c>
      <c r="H165" s="17"/>
      <c r="I165" s="17"/>
      <c r="J165" s="17"/>
      <c r="K165" s="213" t="s">
        <v>596</v>
      </c>
      <c r="L165" s="213" t="s">
        <v>576</v>
      </c>
      <c r="M165" s="213" t="s">
        <v>580</v>
      </c>
      <c r="N165" s="49">
        <v>325.18</v>
      </c>
      <c r="O165" s="46">
        <v>267.948</v>
      </c>
      <c r="P165" s="49">
        <v>373</v>
      </c>
      <c r="Q165" s="49">
        <v>373</v>
      </c>
      <c r="R165" s="49">
        <v>373</v>
      </c>
      <c r="S165" s="49"/>
    </row>
    <row r="166" spans="1:19" s="131" customFormat="1" ht="24.75" customHeight="1" outlineLevel="1">
      <c r="A166" s="231"/>
      <c r="B166" s="204" t="s">
        <v>1</v>
      </c>
      <c r="C166" s="9"/>
      <c r="D166" s="206" t="s">
        <v>230</v>
      </c>
      <c r="E166" s="202" t="s">
        <v>373</v>
      </c>
      <c r="F166" s="202" t="s">
        <v>260</v>
      </c>
      <c r="G166" s="202" t="s">
        <v>374</v>
      </c>
      <c r="H166" s="202" t="s">
        <v>597</v>
      </c>
      <c r="I166" s="202" t="s">
        <v>191</v>
      </c>
      <c r="J166" s="218" t="s">
        <v>598</v>
      </c>
      <c r="K166" s="197"/>
      <c r="L166" s="197"/>
      <c r="M166" s="197"/>
      <c r="N166" s="49">
        <v>0</v>
      </c>
      <c r="O166" s="46">
        <v>0</v>
      </c>
      <c r="P166" s="49">
        <v>330</v>
      </c>
      <c r="Q166" s="49">
        <v>350</v>
      </c>
      <c r="R166" s="49">
        <v>370</v>
      </c>
      <c r="S166" s="49"/>
    </row>
    <row r="167" spans="1:19" s="131" customFormat="1" ht="24.75" customHeight="1" outlineLevel="1">
      <c r="A167" s="232"/>
      <c r="B167" s="219"/>
      <c r="C167" s="9"/>
      <c r="D167" s="212"/>
      <c r="E167" s="202"/>
      <c r="F167" s="202"/>
      <c r="G167" s="202"/>
      <c r="H167" s="202"/>
      <c r="I167" s="202"/>
      <c r="J167" s="218"/>
      <c r="K167" s="197"/>
      <c r="L167" s="197"/>
      <c r="M167" s="197"/>
      <c r="N167" s="57">
        <v>0</v>
      </c>
      <c r="O167" s="47">
        <v>0</v>
      </c>
      <c r="P167" s="57">
        <v>0</v>
      </c>
      <c r="Q167" s="57">
        <v>0</v>
      </c>
      <c r="R167" s="57">
        <v>0</v>
      </c>
      <c r="S167" s="57"/>
    </row>
    <row r="168" spans="1:19" s="131" customFormat="1" ht="22.5" customHeight="1" outlineLevel="1">
      <c r="A168" s="233"/>
      <c r="B168" s="205"/>
      <c r="C168" s="9"/>
      <c r="D168" s="207"/>
      <c r="E168" s="202"/>
      <c r="F168" s="202"/>
      <c r="G168" s="202"/>
      <c r="H168" s="202"/>
      <c r="I168" s="202"/>
      <c r="J168" s="218"/>
      <c r="K168" s="197"/>
      <c r="L168" s="197"/>
      <c r="M168" s="197"/>
      <c r="N168" s="52">
        <v>0</v>
      </c>
      <c r="O168" s="51">
        <v>0</v>
      </c>
      <c r="P168" s="52">
        <v>0</v>
      </c>
      <c r="Q168" s="52">
        <v>0</v>
      </c>
      <c r="R168" s="52">
        <v>0</v>
      </c>
      <c r="S168" s="52"/>
    </row>
    <row r="169" spans="1:19" s="125" customFormat="1" ht="75" customHeight="1">
      <c r="A169" s="190"/>
      <c r="B169" s="204" t="s">
        <v>95</v>
      </c>
      <c r="C169" s="8"/>
      <c r="D169" s="206" t="s">
        <v>175</v>
      </c>
      <c r="E169" s="18"/>
      <c r="F169" s="18"/>
      <c r="G169" s="18"/>
      <c r="H169" s="18"/>
      <c r="I169" s="18"/>
      <c r="J169" s="18"/>
      <c r="K169" s="18" t="s">
        <v>929</v>
      </c>
      <c r="L169" s="18" t="s">
        <v>191</v>
      </c>
      <c r="M169" s="18" t="s">
        <v>583</v>
      </c>
      <c r="N169" s="47"/>
      <c r="O169" s="47"/>
      <c r="P169" s="47"/>
      <c r="Q169" s="47"/>
      <c r="R169" s="47"/>
      <c r="S169" s="47"/>
    </row>
    <row r="170" spans="1:19" s="125" customFormat="1" ht="71.25" customHeight="1">
      <c r="A170" s="211"/>
      <c r="B170" s="219"/>
      <c r="C170" s="8"/>
      <c r="D170" s="212"/>
      <c r="E170" s="18"/>
      <c r="F170" s="18"/>
      <c r="G170" s="18"/>
      <c r="H170" s="18"/>
      <c r="I170" s="18"/>
      <c r="J170" s="18"/>
      <c r="K170" s="18" t="s">
        <v>1045</v>
      </c>
      <c r="L170" s="18" t="s">
        <v>576</v>
      </c>
      <c r="M170" s="18" t="s">
        <v>580</v>
      </c>
      <c r="N170" s="47"/>
      <c r="O170" s="47"/>
      <c r="P170" s="47"/>
      <c r="Q170" s="47"/>
      <c r="R170" s="47"/>
      <c r="S170" s="47"/>
    </row>
    <row r="171" spans="1:19" s="125" customFormat="1" ht="72.75" customHeight="1">
      <c r="A171" s="211"/>
      <c r="B171" s="219"/>
      <c r="C171" s="8"/>
      <c r="D171" s="212"/>
      <c r="E171" s="18"/>
      <c r="F171" s="18"/>
      <c r="G171" s="18"/>
      <c r="H171" s="18"/>
      <c r="I171" s="18"/>
      <c r="J171" s="18"/>
      <c r="K171" s="18" t="s">
        <v>1138</v>
      </c>
      <c r="L171" s="18" t="s">
        <v>576</v>
      </c>
      <c r="M171" s="18" t="s">
        <v>1139</v>
      </c>
      <c r="N171" s="47">
        <v>1471.2</v>
      </c>
      <c r="O171" s="47">
        <v>1100</v>
      </c>
      <c r="P171" s="47"/>
      <c r="Q171" s="47"/>
      <c r="R171" s="47"/>
      <c r="S171" s="47"/>
    </row>
    <row r="172" spans="1:19" s="125" customFormat="1" ht="61.5" customHeight="1">
      <c r="A172" s="191"/>
      <c r="B172" s="205"/>
      <c r="C172" s="8"/>
      <c r="D172" s="207"/>
      <c r="E172" s="19"/>
      <c r="F172" s="19"/>
      <c r="G172" s="19"/>
      <c r="H172" s="19"/>
      <c r="I172" s="19"/>
      <c r="J172" s="19"/>
      <c r="K172" s="19" t="s">
        <v>1044</v>
      </c>
      <c r="L172" s="18" t="s">
        <v>576</v>
      </c>
      <c r="M172" s="18" t="s">
        <v>972</v>
      </c>
      <c r="N172" s="51"/>
      <c r="O172" s="51"/>
      <c r="P172" s="51"/>
      <c r="Q172" s="51"/>
      <c r="R172" s="51"/>
      <c r="S172" s="51"/>
    </row>
    <row r="173" spans="1:19" s="125" customFormat="1" ht="23.25" customHeight="1">
      <c r="A173" s="31" t="s">
        <v>16</v>
      </c>
      <c r="B173" s="194" t="s">
        <v>17</v>
      </c>
      <c r="C173" s="195"/>
      <c r="D173" s="195"/>
      <c r="E173" s="195"/>
      <c r="F173" s="195"/>
      <c r="G173" s="195"/>
      <c r="H173" s="195"/>
      <c r="I173" s="195"/>
      <c r="J173" s="195"/>
      <c r="K173" s="195"/>
      <c r="L173" s="195"/>
      <c r="M173" s="196"/>
      <c r="N173" s="43">
        <f>SUM(N174:N179)</f>
        <v>3319.191</v>
      </c>
      <c r="O173" s="43">
        <f>SUM(O174:O179)</f>
        <v>2443.8355699999997</v>
      </c>
      <c r="P173" s="43">
        <f>SUM(P174:P179)</f>
        <v>10800</v>
      </c>
      <c r="Q173" s="43">
        <f>SUM(Q174:Q179)</f>
        <v>17743.6</v>
      </c>
      <c r="R173" s="43">
        <f>SUM(R174:R179)</f>
        <v>4350</v>
      </c>
      <c r="S173" s="43"/>
    </row>
    <row r="174" spans="1:19" s="126" customFormat="1" ht="182.25" customHeight="1">
      <c r="A174" s="190"/>
      <c r="B174" s="204" t="s">
        <v>64</v>
      </c>
      <c r="C174" s="8"/>
      <c r="D174" s="70" t="s">
        <v>421</v>
      </c>
      <c r="E174" s="187" t="s">
        <v>26</v>
      </c>
      <c r="F174" s="187" t="s">
        <v>39</v>
      </c>
      <c r="G174" s="187" t="s">
        <v>445</v>
      </c>
      <c r="H174" s="187"/>
      <c r="I174" s="187"/>
      <c r="J174" s="187"/>
      <c r="K174" s="17" t="s">
        <v>1151</v>
      </c>
      <c r="L174" s="17" t="s">
        <v>140</v>
      </c>
      <c r="M174" s="17" t="s">
        <v>141</v>
      </c>
      <c r="N174" s="120">
        <v>969.58</v>
      </c>
      <c r="O174" s="119">
        <v>969.58</v>
      </c>
      <c r="P174" s="185">
        <f>2290+1410</f>
        <v>3700</v>
      </c>
      <c r="Q174" s="185">
        <f>2290+1410</f>
        <v>3700</v>
      </c>
      <c r="R174" s="185">
        <f>2290+1410</f>
        <v>3700</v>
      </c>
      <c r="S174" s="185"/>
    </row>
    <row r="175" spans="1:19" s="126" customFormat="1" ht="47.25" customHeight="1">
      <c r="A175" s="191"/>
      <c r="B175" s="205"/>
      <c r="C175" s="8"/>
      <c r="D175" s="71" t="s">
        <v>399</v>
      </c>
      <c r="E175" s="202"/>
      <c r="F175" s="202"/>
      <c r="G175" s="202"/>
      <c r="H175" s="202"/>
      <c r="I175" s="202"/>
      <c r="J175" s="202"/>
      <c r="K175" s="18" t="s">
        <v>856</v>
      </c>
      <c r="L175" s="18" t="s">
        <v>576</v>
      </c>
      <c r="M175" s="18" t="s">
        <v>748</v>
      </c>
      <c r="N175" s="110">
        <v>1540.011</v>
      </c>
      <c r="O175" s="83">
        <v>1262.65557</v>
      </c>
      <c r="P175" s="186"/>
      <c r="Q175" s="186"/>
      <c r="R175" s="186"/>
      <c r="S175" s="186"/>
    </row>
    <row r="176" spans="1:19" s="126" customFormat="1" ht="72.75" customHeight="1">
      <c r="A176" s="32"/>
      <c r="B176" s="21" t="s">
        <v>985</v>
      </c>
      <c r="C176" s="15"/>
      <c r="D176" s="38" t="s">
        <v>399</v>
      </c>
      <c r="E176" s="18"/>
      <c r="F176" s="18"/>
      <c r="G176" s="18"/>
      <c r="H176" s="18"/>
      <c r="I176" s="18"/>
      <c r="J176" s="18"/>
      <c r="K176" s="18" t="s">
        <v>1046</v>
      </c>
      <c r="L176" s="18" t="s">
        <v>576</v>
      </c>
      <c r="M176" s="18" t="s">
        <v>780</v>
      </c>
      <c r="N176" s="45">
        <v>0</v>
      </c>
      <c r="O176" s="44">
        <v>0</v>
      </c>
      <c r="P176" s="45">
        <f>3500+3600</f>
        <v>7100</v>
      </c>
      <c r="Q176" s="45">
        <f>10683.6+3360</f>
        <v>14043.6</v>
      </c>
      <c r="R176" s="45">
        <v>650</v>
      </c>
      <c r="S176" s="45"/>
    </row>
    <row r="177" spans="1:19" s="126" customFormat="1" ht="99" customHeight="1">
      <c r="A177" s="32"/>
      <c r="B177" s="21" t="s">
        <v>714</v>
      </c>
      <c r="C177" s="15"/>
      <c r="D177" s="38" t="s">
        <v>399</v>
      </c>
      <c r="E177" s="18"/>
      <c r="F177" s="18"/>
      <c r="G177" s="18"/>
      <c r="H177" s="18"/>
      <c r="I177" s="18"/>
      <c r="J177" s="18"/>
      <c r="K177" s="202" t="s">
        <v>586</v>
      </c>
      <c r="L177" s="202" t="s">
        <v>576</v>
      </c>
      <c r="M177" s="202" t="s">
        <v>419</v>
      </c>
      <c r="N177" s="45">
        <v>516</v>
      </c>
      <c r="O177" s="44">
        <v>0</v>
      </c>
      <c r="P177" s="45"/>
      <c r="Q177" s="45"/>
      <c r="R177" s="45"/>
      <c r="S177" s="45"/>
    </row>
    <row r="178" spans="1:19" s="126" customFormat="1" ht="179.25" customHeight="1">
      <c r="A178" s="32"/>
      <c r="B178" s="65" t="s">
        <v>538</v>
      </c>
      <c r="C178" s="15"/>
      <c r="D178" s="38" t="s">
        <v>399</v>
      </c>
      <c r="E178" s="18"/>
      <c r="F178" s="18"/>
      <c r="G178" s="18"/>
      <c r="H178" s="18" t="s">
        <v>387</v>
      </c>
      <c r="I178" s="18" t="s">
        <v>655</v>
      </c>
      <c r="J178" s="18" t="s">
        <v>311</v>
      </c>
      <c r="K178" s="202"/>
      <c r="L178" s="202"/>
      <c r="M178" s="202"/>
      <c r="N178" s="45">
        <v>82</v>
      </c>
      <c r="O178" s="44">
        <v>0</v>
      </c>
      <c r="P178" s="45"/>
      <c r="Q178" s="45"/>
      <c r="R178" s="45"/>
      <c r="S178" s="45"/>
    </row>
    <row r="179" spans="1:19" s="126" customFormat="1" ht="72.75" customHeight="1">
      <c r="A179" s="34"/>
      <c r="B179" s="20" t="s">
        <v>201</v>
      </c>
      <c r="C179" s="15"/>
      <c r="D179" s="38" t="s">
        <v>421</v>
      </c>
      <c r="E179" s="147"/>
      <c r="F179" s="147"/>
      <c r="G179" s="147"/>
      <c r="H179" s="18" t="s">
        <v>327</v>
      </c>
      <c r="I179" s="18" t="s">
        <v>326</v>
      </c>
      <c r="J179" s="18" t="s">
        <v>328</v>
      </c>
      <c r="K179" s="73" t="s">
        <v>765</v>
      </c>
      <c r="L179" s="73" t="s">
        <v>576</v>
      </c>
      <c r="M179" s="73" t="s">
        <v>747</v>
      </c>
      <c r="N179" s="120">
        <v>211.6</v>
      </c>
      <c r="O179" s="119">
        <v>211.6</v>
      </c>
      <c r="P179" s="120"/>
      <c r="Q179" s="120"/>
      <c r="R179" s="120"/>
      <c r="S179" s="120"/>
    </row>
    <row r="180" spans="1:19" s="125" customFormat="1" ht="12.75" customHeight="1">
      <c r="A180" s="31" t="s">
        <v>68</v>
      </c>
      <c r="B180" s="194" t="s">
        <v>94</v>
      </c>
      <c r="C180" s="195"/>
      <c r="D180" s="195"/>
      <c r="E180" s="195"/>
      <c r="F180" s="195"/>
      <c r="G180" s="195"/>
      <c r="H180" s="195"/>
      <c r="I180" s="195"/>
      <c r="J180" s="195"/>
      <c r="K180" s="195"/>
      <c r="L180" s="195"/>
      <c r="M180" s="196"/>
      <c r="N180" s="43">
        <f>SUM(N181:N184)</f>
        <v>402.31595</v>
      </c>
      <c r="O180" s="43">
        <f>SUM(O181:O184)</f>
        <v>398.15022999999997</v>
      </c>
      <c r="P180" s="43">
        <f>SUM(P181:P184)</f>
        <v>610</v>
      </c>
      <c r="Q180" s="43">
        <f>SUM(Q181:Q184)</f>
        <v>320</v>
      </c>
      <c r="R180" s="43">
        <f>SUM(R181:R184)</f>
        <v>320</v>
      </c>
      <c r="S180" s="43"/>
    </row>
    <row r="181" spans="1:19" s="126" customFormat="1" ht="42.75" customHeight="1">
      <c r="A181" s="190"/>
      <c r="B181" s="204" t="s">
        <v>581</v>
      </c>
      <c r="C181" s="8"/>
      <c r="D181" s="38" t="s">
        <v>233</v>
      </c>
      <c r="E181" s="187" t="s">
        <v>330</v>
      </c>
      <c r="F181" s="187" t="s">
        <v>40</v>
      </c>
      <c r="G181" s="187" t="s">
        <v>445</v>
      </c>
      <c r="H181" s="187" t="s">
        <v>329</v>
      </c>
      <c r="I181" s="187" t="s">
        <v>331</v>
      </c>
      <c r="J181" s="187" t="s">
        <v>332</v>
      </c>
      <c r="K181" s="187" t="s">
        <v>930</v>
      </c>
      <c r="L181" s="187" t="s">
        <v>191</v>
      </c>
      <c r="M181" s="187" t="s">
        <v>582</v>
      </c>
      <c r="N181" s="49">
        <v>0</v>
      </c>
      <c r="O181" s="46">
        <v>0</v>
      </c>
      <c r="P181" s="49">
        <v>56</v>
      </c>
      <c r="Q181" s="49">
        <v>0</v>
      </c>
      <c r="R181" s="49">
        <v>0</v>
      </c>
      <c r="S181" s="49"/>
    </row>
    <row r="182" spans="1:19" s="126" customFormat="1" ht="42.75" customHeight="1">
      <c r="A182" s="191"/>
      <c r="B182" s="205"/>
      <c r="C182" s="15"/>
      <c r="D182" s="41" t="s">
        <v>12</v>
      </c>
      <c r="E182" s="202"/>
      <c r="F182" s="202"/>
      <c r="G182" s="202"/>
      <c r="H182" s="202"/>
      <c r="I182" s="202"/>
      <c r="J182" s="202"/>
      <c r="K182" s="202"/>
      <c r="L182" s="202"/>
      <c r="M182" s="202"/>
      <c r="N182" s="52">
        <v>227</v>
      </c>
      <c r="O182" s="51">
        <v>226.99998</v>
      </c>
      <c r="P182" s="52">
        <v>229</v>
      </c>
      <c r="Q182" s="52">
        <v>0</v>
      </c>
      <c r="R182" s="52">
        <v>0</v>
      </c>
      <c r="S182" s="52"/>
    </row>
    <row r="183" spans="1:19" s="126" customFormat="1" ht="63" customHeight="1">
      <c r="A183" s="35"/>
      <c r="B183" s="68" t="s">
        <v>932</v>
      </c>
      <c r="C183" s="15"/>
      <c r="D183" s="41" t="s">
        <v>233</v>
      </c>
      <c r="E183" s="18"/>
      <c r="F183" s="18"/>
      <c r="G183" s="18"/>
      <c r="H183" s="18"/>
      <c r="I183" s="18"/>
      <c r="J183" s="18"/>
      <c r="K183" s="18" t="s">
        <v>981</v>
      </c>
      <c r="L183" s="18" t="s">
        <v>191</v>
      </c>
      <c r="M183" s="18" t="s">
        <v>594</v>
      </c>
      <c r="N183" s="52">
        <v>20</v>
      </c>
      <c r="O183" s="51">
        <v>20</v>
      </c>
      <c r="P183" s="52">
        <v>25</v>
      </c>
      <c r="Q183" s="52">
        <v>20</v>
      </c>
      <c r="R183" s="52">
        <v>20</v>
      </c>
      <c r="S183" s="52"/>
    </row>
    <row r="184" spans="1:19" s="126" customFormat="1" ht="60.75" customHeight="1">
      <c r="A184" s="32"/>
      <c r="B184" s="7" t="s">
        <v>35</v>
      </c>
      <c r="C184" s="8"/>
      <c r="D184" s="37" t="s">
        <v>119</v>
      </c>
      <c r="E184" s="18"/>
      <c r="F184" s="18"/>
      <c r="G184" s="18"/>
      <c r="H184" s="18"/>
      <c r="I184" s="18"/>
      <c r="J184" s="18"/>
      <c r="K184" s="18" t="s">
        <v>1154</v>
      </c>
      <c r="L184" s="18" t="s">
        <v>29</v>
      </c>
      <c r="M184" s="18" t="s">
        <v>63</v>
      </c>
      <c r="N184" s="44">
        <v>155.31595</v>
      </c>
      <c r="O184" s="44">
        <v>151.15025</v>
      </c>
      <c r="P184" s="44">
        <v>300</v>
      </c>
      <c r="Q184" s="44">
        <v>300</v>
      </c>
      <c r="R184" s="44">
        <v>300</v>
      </c>
      <c r="S184" s="44"/>
    </row>
    <row r="185" spans="1:19" s="125" customFormat="1" ht="22.5" customHeight="1">
      <c r="A185" s="31" t="s">
        <v>184</v>
      </c>
      <c r="B185" s="194" t="s">
        <v>549</v>
      </c>
      <c r="C185" s="195"/>
      <c r="D185" s="195"/>
      <c r="E185" s="195"/>
      <c r="F185" s="195"/>
      <c r="G185" s="195"/>
      <c r="H185" s="195"/>
      <c r="I185" s="195"/>
      <c r="J185" s="195"/>
      <c r="K185" s="195"/>
      <c r="L185" s="195"/>
      <c r="M185" s="196"/>
      <c r="N185" s="50"/>
      <c r="O185" s="50"/>
      <c r="P185" s="62"/>
      <c r="Q185" s="62"/>
      <c r="R185" s="62"/>
      <c r="S185" s="62"/>
    </row>
    <row r="186" spans="1:19" s="125" customFormat="1" ht="12" customHeight="1">
      <c r="A186" s="31" t="s">
        <v>450</v>
      </c>
      <c r="B186" s="194" t="s">
        <v>451</v>
      </c>
      <c r="C186" s="195"/>
      <c r="D186" s="195"/>
      <c r="E186" s="195"/>
      <c r="F186" s="195"/>
      <c r="G186" s="195"/>
      <c r="H186" s="195"/>
      <c r="I186" s="195"/>
      <c r="J186" s="195"/>
      <c r="K186" s="195"/>
      <c r="L186" s="195"/>
      <c r="M186" s="196"/>
      <c r="N186" s="50"/>
      <c r="O186" s="50"/>
      <c r="P186" s="62"/>
      <c r="Q186" s="62"/>
      <c r="R186" s="62"/>
      <c r="S186" s="62"/>
    </row>
    <row r="187" spans="1:19" s="125" customFormat="1" ht="38.25" customHeight="1">
      <c r="A187" s="31" t="s">
        <v>452</v>
      </c>
      <c r="B187" s="194" t="s">
        <v>875</v>
      </c>
      <c r="C187" s="195"/>
      <c r="D187" s="195"/>
      <c r="E187" s="195"/>
      <c r="F187" s="195"/>
      <c r="G187" s="195"/>
      <c r="H187" s="195"/>
      <c r="I187" s="195"/>
      <c r="J187" s="195"/>
      <c r="K187" s="195"/>
      <c r="L187" s="195"/>
      <c r="M187" s="196"/>
      <c r="N187" s="50"/>
      <c r="O187" s="50"/>
      <c r="P187" s="62"/>
      <c r="Q187" s="62"/>
      <c r="R187" s="62"/>
      <c r="S187" s="62"/>
    </row>
    <row r="188" spans="1:19" s="125" customFormat="1" ht="12" customHeight="1">
      <c r="A188" s="31" t="s">
        <v>453</v>
      </c>
      <c r="B188" s="194" t="s">
        <v>550</v>
      </c>
      <c r="C188" s="195"/>
      <c r="D188" s="195"/>
      <c r="E188" s="195"/>
      <c r="F188" s="195"/>
      <c r="G188" s="195"/>
      <c r="H188" s="195"/>
      <c r="I188" s="195"/>
      <c r="J188" s="195"/>
      <c r="K188" s="195"/>
      <c r="L188" s="195"/>
      <c r="M188" s="196"/>
      <c r="N188" s="50"/>
      <c r="O188" s="50"/>
      <c r="P188" s="62"/>
      <c r="Q188" s="62"/>
      <c r="R188" s="62"/>
      <c r="S188" s="62"/>
    </row>
    <row r="189" spans="1:19" s="125" customFormat="1" ht="24" customHeight="1">
      <c r="A189" s="31" t="s">
        <v>454</v>
      </c>
      <c r="B189" s="194" t="s">
        <v>455</v>
      </c>
      <c r="C189" s="195"/>
      <c r="D189" s="195"/>
      <c r="E189" s="195"/>
      <c r="F189" s="195"/>
      <c r="G189" s="195"/>
      <c r="H189" s="195"/>
      <c r="I189" s="195"/>
      <c r="J189" s="195"/>
      <c r="K189" s="195"/>
      <c r="L189" s="195"/>
      <c r="M189" s="196"/>
      <c r="N189" s="50"/>
      <c r="O189" s="50"/>
      <c r="P189" s="62"/>
      <c r="Q189" s="62"/>
      <c r="R189" s="62"/>
      <c r="S189" s="62"/>
    </row>
    <row r="190" spans="1:19" s="125" customFormat="1" ht="12" customHeight="1">
      <c r="A190" s="31" t="s">
        <v>456</v>
      </c>
      <c r="B190" s="194" t="s">
        <v>457</v>
      </c>
      <c r="C190" s="195"/>
      <c r="D190" s="195"/>
      <c r="E190" s="195"/>
      <c r="F190" s="195"/>
      <c r="G190" s="195"/>
      <c r="H190" s="195"/>
      <c r="I190" s="195"/>
      <c r="J190" s="195"/>
      <c r="K190" s="195"/>
      <c r="L190" s="195"/>
      <c r="M190" s="196"/>
      <c r="N190" s="50"/>
      <c r="O190" s="50"/>
      <c r="P190" s="62"/>
      <c r="Q190" s="62"/>
      <c r="R190" s="62"/>
      <c r="S190" s="62"/>
    </row>
    <row r="191" spans="1:19" s="125" customFormat="1" ht="12" customHeight="1">
      <c r="A191" s="31" t="s">
        <v>551</v>
      </c>
      <c r="B191" s="194" t="s">
        <v>552</v>
      </c>
      <c r="C191" s="268"/>
      <c r="D191" s="268"/>
      <c r="E191" s="268"/>
      <c r="F191" s="268"/>
      <c r="G191" s="268"/>
      <c r="H191" s="268"/>
      <c r="I191" s="268"/>
      <c r="J191" s="268"/>
      <c r="K191" s="268"/>
      <c r="L191" s="268"/>
      <c r="M191" s="269"/>
      <c r="N191" s="50"/>
      <c r="O191" s="50"/>
      <c r="P191" s="62"/>
      <c r="Q191" s="62"/>
      <c r="R191" s="62"/>
      <c r="S191" s="62"/>
    </row>
    <row r="192" spans="1:19" s="125" customFormat="1" ht="22.5" customHeight="1">
      <c r="A192" s="31" t="s">
        <v>553</v>
      </c>
      <c r="B192" s="194" t="s">
        <v>554</v>
      </c>
      <c r="C192" s="195"/>
      <c r="D192" s="195"/>
      <c r="E192" s="195"/>
      <c r="F192" s="195"/>
      <c r="G192" s="195"/>
      <c r="H192" s="195"/>
      <c r="I192" s="195"/>
      <c r="J192" s="195"/>
      <c r="K192" s="195"/>
      <c r="L192" s="195"/>
      <c r="M192" s="196"/>
      <c r="N192" s="50"/>
      <c r="O192" s="50"/>
      <c r="P192" s="62"/>
      <c r="Q192" s="62"/>
      <c r="R192" s="62"/>
      <c r="S192" s="62"/>
    </row>
    <row r="193" spans="1:19" s="125" customFormat="1" ht="12.75" customHeight="1">
      <c r="A193" s="31" t="s">
        <v>458</v>
      </c>
      <c r="B193" s="194" t="s">
        <v>459</v>
      </c>
      <c r="C193" s="195"/>
      <c r="D193" s="195"/>
      <c r="E193" s="195"/>
      <c r="F193" s="195"/>
      <c r="G193" s="195"/>
      <c r="H193" s="195"/>
      <c r="I193" s="195"/>
      <c r="J193" s="195"/>
      <c r="K193" s="195"/>
      <c r="L193" s="195"/>
      <c r="M193" s="196"/>
      <c r="N193" s="50"/>
      <c r="O193" s="50"/>
      <c r="P193" s="62"/>
      <c r="Q193" s="62"/>
      <c r="R193" s="62"/>
      <c r="S193" s="62"/>
    </row>
    <row r="194" spans="1:19" s="125" customFormat="1" ht="24" customHeight="1">
      <c r="A194" s="31" t="s">
        <v>424</v>
      </c>
      <c r="B194" s="194" t="s">
        <v>696</v>
      </c>
      <c r="C194" s="195"/>
      <c r="D194" s="195"/>
      <c r="E194" s="195"/>
      <c r="F194" s="195"/>
      <c r="G194" s="195"/>
      <c r="H194" s="195"/>
      <c r="I194" s="195"/>
      <c r="J194" s="195"/>
      <c r="K194" s="195"/>
      <c r="L194" s="195"/>
      <c r="M194" s="196"/>
      <c r="N194" s="43">
        <f>SUM(N195:N197)</f>
        <v>215.40775000000002</v>
      </c>
      <c r="O194" s="43">
        <f>SUM(O195:O197)</f>
        <v>182.87775</v>
      </c>
      <c r="P194" s="43">
        <f>SUM(P195:P197)</f>
        <v>200</v>
      </c>
      <c r="Q194" s="43">
        <f>SUM(Q195:Q197)</f>
        <v>200</v>
      </c>
      <c r="R194" s="43">
        <f>SUM(R195:R197)</f>
        <v>200</v>
      </c>
      <c r="S194" s="43"/>
    </row>
    <row r="195" spans="1:19" s="126" customFormat="1" ht="21" customHeight="1">
      <c r="A195" s="190"/>
      <c r="B195" s="204" t="s">
        <v>397</v>
      </c>
      <c r="C195" s="8"/>
      <c r="D195" s="38" t="s">
        <v>151</v>
      </c>
      <c r="E195" s="187" t="s">
        <v>26</v>
      </c>
      <c r="F195" s="187" t="s">
        <v>503</v>
      </c>
      <c r="G195" s="238" t="s">
        <v>446</v>
      </c>
      <c r="H195" s="187" t="s">
        <v>194</v>
      </c>
      <c r="I195" s="187" t="s">
        <v>164</v>
      </c>
      <c r="J195" s="187" t="s">
        <v>25</v>
      </c>
      <c r="K195" s="187" t="s">
        <v>613</v>
      </c>
      <c r="L195" s="187" t="s">
        <v>89</v>
      </c>
      <c r="M195" s="187" t="s">
        <v>25</v>
      </c>
      <c r="N195" s="49">
        <v>171.70775</v>
      </c>
      <c r="O195" s="46">
        <v>162.87775</v>
      </c>
      <c r="P195" s="49">
        <v>200</v>
      </c>
      <c r="Q195" s="49">
        <v>200</v>
      </c>
      <c r="R195" s="49">
        <v>200</v>
      </c>
      <c r="S195" s="49"/>
    </row>
    <row r="196" spans="1:19" s="126" customFormat="1" ht="21" customHeight="1">
      <c r="A196" s="211"/>
      <c r="B196" s="219"/>
      <c r="C196" s="8"/>
      <c r="D196" s="39" t="s">
        <v>215</v>
      </c>
      <c r="E196" s="202"/>
      <c r="F196" s="202"/>
      <c r="G196" s="218"/>
      <c r="H196" s="202"/>
      <c r="I196" s="202"/>
      <c r="J196" s="202"/>
      <c r="K196" s="202"/>
      <c r="L196" s="202"/>
      <c r="M196" s="202"/>
      <c r="N196" s="57">
        <v>0</v>
      </c>
      <c r="O196" s="47">
        <v>0</v>
      </c>
      <c r="P196" s="57">
        <v>0</v>
      </c>
      <c r="Q196" s="57">
        <v>0</v>
      </c>
      <c r="R196" s="57">
        <v>0</v>
      </c>
      <c r="S196" s="57"/>
    </row>
    <row r="197" spans="1:19" s="126" customFormat="1" ht="19.5" customHeight="1">
      <c r="A197" s="191"/>
      <c r="B197" s="205"/>
      <c r="C197" s="8"/>
      <c r="D197" s="41" t="s">
        <v>4</v>
      </c>
      <c r="E197" s="202"/>
      <c r="F197" s="202"/>
      <c r="G197" s="218"/>
      <c r="H197" s="202"/>
      <c r="I197" s="202"/>
      <c r="J197" s="202"/>
      <c r="K197" s="202"/>
      <c r="L197" s="202"/>
      <c r="M197" s="202"/>
      <c r="N197" s="52">
        <v>43.7</v>
      </c>
      <c r="O197" s="51">
        <v>20</v>
      </c>
      <c r="P197" s="52">
        <v>0</v>
      </c>
      <c r="Q197" s="52">
        <v>0</v>
      </c>
      <c r="R197" s="52">
        <v>0</v>
      </c>
      <c r="S197" s="52"/>
    </row>
    <row r="198" spans="1:19" s="125" customFormat="1" ht="34.5" customHeight="1">
      <c r="A198" s="31" t="s">
        <v>433</v>
      </c>
      <c r="B198" s="194" t="s">
        <v>697</v>
      </c>
      <c r="C198" s="195"/>
      <c r="D198" s="195"/>
      <c r="E198" s="195"/>
      <c r="F198" s="195"/>
      <c r="G198" s="195"/>
      <c r="H198" s="195"/>
      <c r="I198" s="195"/>
      <c r="J198" s="195"/>
      <c r="K198" s="195"/>
      <c r="L198" s="195"/>
      <c r="M198" s="196"/>
      <c r="N198" s="43"/>
      <c r="O198" s="43"/>
      <c r="P198" s="43"/>
      <c r="Q198" s="43"/>
      <c r="R198" s="43"/>
      <c r="S198" s="43"/>
    </row>
    <row r="199" spans="1:19" s="126" customFormat="1" ht="94.5" customHeight="1" hidden="1">
      <c r="A199" s="32"/>
      <c r="B199" s="28" t="s">
        <v>416</v>
      </c>
      <c r="C199" s="8"/>
      <c r="D199" s="37" t="s">
        <v>233</v>
      </c>
      <c r="E199" s="17" t="s">
        <v>26</v>
      </c>
      <c r="F199" s="17" t="s">
        <v>504</v>
      </c>
      <c r="G199" s="67" t="s">
        <v>446</v>
      </c>
      <c r="H199" s="17" t="s">
        <v>393</v>
      </c>
      <c r="I199" s="17" t="s">
        <v>191</v>
      </c>
      <c r="J199" s="17" t="s">
        <v>396</v>
      </c>
      <c r="K199" s="24" t="s">
        <v>381</v>
      </c>
      <c r="L199" s="24" t="s">
        <v>191</v>
      </c>
      <c r="M199" s="24" t="s">
        <v>382</v>
      </c>
      <c r="N199" s="44"/>
      <c r="O199" s="44"/>
      <c r="P199" s="45"/>
      <c r="Q199" s="45"/>
      <c r="R199" s="45"/>
      <c r="S199" s="45"/>
    </row>
    <row r="200" spans="1:19" s="126" customFormat="1" ht="84" customHeight="1" hidden="1">
      <c r="A200" s="115"/>
      <c r="B200" s="28" t="s">
        <v>384</v>
      </c>
      <c r="C200" s="8"/>
      <c r="D200" s="37" t="s">
        <v>12</v>
      </c>
      <c r="E200" s="202"/>
      <c r="F200" s="202"/>
      <c r="G200" s="202"/>
      <c r="H200" s="18" t="s">
        <v>387</v>
      </c>
      <c r="I200" s="18" t="s">
        <v>191</v>
      </c>
      <c r="J200" s="18" t="s">
        <v>311</v>
      </c>
      <c r="K200" s="73" t="s">
        <v>385</v>
      </c>
      <c r="L200" s="73" t="s">
        <v>191</v>
      </c>
      <c r="M200" s="73" t="s">
        <v>386</v>
      </c>
      <c r="N200" s="44"/>
      <c r="O200" s="44"/>
      <c r="P200" s="45"/>
      <c r="Q200" s="45"/>
      <c r="R200" s="45"/>
      <c r="S200" s="45"/>
    </row>
    <row r="201" spans="1:19" s="126" customFormat="1" ht="60" customHeight="1" hidden="1">
      <c r="A201" s="154"/>
      <c r="B201" s="92" t="s">
        <v>543</v>
      </c>
      <c r="C201" s="61"/>
      <c r="D201" s="143" t="s">
        <v>233</v>
      </c>
      <c r="E201" s="202"/>
      <c r="F201" s="202"/>
      <c r="G201" s="202"/>
      <c r="H201" s="202"/>
      <c r="I201" s="202"/>
      <c r="J201" s="202"/>
      <c r="K201" s="73" t="s">
        <v>428</v>
      </c>
      <c r="L201" s="73" t="s">
        <v>147</v>
      </c>
      <c r="M201" s="73" t="s">
        <v>420</v>
      </c>
      <c r="N201" s="46"/>
      <c r="O201" s="46"/>
      <c r="P201" s="49">
        <v>0</v>
      </c>
      <c r="Q201" s="49">
        <v>0</v>
      </c>
      <c r="R201" s="49">
        <v>0</v>
      </c>
      <c r="S201" s="49"/>
    </row>
    <row r="202" spans="1:19" s="126" customFormat="1" ht="15" customHeight="1" hidden="1">
      <c r="A202" s="90"/>
      <c r="B202" s="79"/>
      <c r="C202" s="142"/>
      <c r="D202" s="212"/>
      <c r="E202" s="202"/>
      <c r="F202" s="202"/>
      <c r="G202" s="202"/>
      <c r="H202" s="202"/>
      <c r="I202" s="202"/>
      <c r="J202" s="202"/>
      <c r="K202" s="73"/>
      <c r="L202" s="73"/>
      <c r="M202" s="73"/>
      <c r="N202" s="47"/>
      <c r="O202" s="47"/>
      <c r="P202" s="47">
        <v>0</v>
      </c>
      <c r="Q202" s="47">
        <v>0</v>
      </c>
      <c r="R202" s="47">
        <v>0</v>
      </c>
      <c r="S202" s="47"/>
    </row>
    <row r="203" spans="1:19" s="126" customFormat="1" ht="15" customHeight="1" hidden="1">
      <c r="A203" s="90"/>
      <c r="B203" s="79"/>
      <c r="C203" s="142"/>
      <c r="D203" s="212"/>
      <c r="E203" s="202"/>
      <c r="F203" s="202"/>
      <c r="G203" s="202"/>
      <c r="H203" s="202"/>
      <c r="I203" s="202"/>
      <c r="J203" s="202"/>
      <c r="K203" s="73"/>
      <c r="L203" s="73"/>
      <c r="M203" s="73"/>
      <c r="N203" s="47"/>
      <c r="O203" s="47"/>
      <c r="P203" s="47">
        <v>0</v>
      </c>
      <c r="Q203" s="47">
        <v>0</v>
      </c>
      <c r="R203" s="47">
        <v>0</v>
      </c>
      <c r="S203" s="47"/>
    </row>
    <row r="204" spans="1:19" s="126" customFormat="1" ht="84.75" customHeight="1" hidden="1">
      <c r="A204" s="35"/>
      <c r="B204" s="27"/>
      <c r="C204" s="142"/>
      <c r="D204" s="207"/>
      <c r="E204" s="188"/>
      <c r="F204" s="188"/>
      <c r="G204" s="188"/>
      <c r="H204" s="188"/>
      <c r="I204" s="188"/>
      <c r="J204" s="188"/>
      <c r="K204" s="25" t="s">
        <v>659</v>
      </c>
      <c r="L204" s="25" t="s">
        <v>576</v>
      </c>
      <c r="M204" s="25" t="s">
        <v>624</v>
      </c>
      <c r="N204" s="47"/>
      <c r="O204" s="47"/>
      <c r="P204" s="51">
        <v>0</v>
      </c>
      <c r="Q204" s="51">
        <v>0</v>
      </c>
      <c r="R204" s="51">
        <v>0</v>
      </c>
      <c r="S204" s="51"/>
    </row>
    <row r="205" spans="1:19" s="125" customFormat="1" ht="12" customHeight="1">
      <c r="A205" s="31" t="s">
        <v>555</v>
      </c>
      <c r="B205" s="194" t="s">
        <v>556</v>
      </c>
      <c r="C205" s="195"/>
      <c r="D205" s="195"/>
      <c r="E205" s="195"/>
      <c r="F205" s="195"/>
      <c r="G205" s="195"/>
      <c r="H205" s="195"/>
      <c r="I205" s="195"/>
      <c r="J205" s="195"/>
      <c r="K205" s="195"/>
      <c r="L205" s="195"/>
      <c r="M205" s="196"/>
      <c r="N205" s="43"/>
      <c r="O205" s="43"/>
      <c r="P205" s="43"/>
      <c r="Q205" s="43"/>
      <c r="R205" s="43"/>
      <c r="S205" s="43"/>
    </row>
    <row r="206" spans="1:19" s="125" customFormat="1" ht="22.5" customHeight="1">
      <c r="A206" s="31" t="s">
        <v>557</v>
      </c>
      <c r="B206" s="194" t="s">
        <v>558</v>
      </c>
      <c r="C206" s="195"/>
      <c r="D206" s="195"/>
      <c r="E206" s="195"/>
      <c r="F206" s="195"/>
      <c r="G206" s="195"/>
      <c r="H206" s="195"/>
      <c r="I206" s="195"/>
      <c r="J206" s="195"/>
      <c r="K206" s="195"/>
      <c r="L206" s="195"/>
      <c r="M206" s="196"/>
      <c r="N206" s="43"/>
      <c r="O206" s="43"/>
      <c r="P206" s="43"/>
      <c r="Q206" s="43"/>
      <c r="R206" s="43"/>
      <c r="S206" s="43"/>
    </row>
    <row r="207" spans="1:19" s="125" customFormat="1" ht="12" customHeight="1">
      <c r="A207" s="31" t="s">
        <v>559</v>
      </c>
      <c r="B207" s="194" t="s">
        <v>560</v>
      </c>
      <c r="C207" s="195"/>
      <c r="D207" s="195"/>
      <c r="E207" s="195"/>
      <c r="F207" s="195"/>
      <c r="G207" s="195"/>
      <c r="H207" s="195"/>
      <c r="I207" s="195"/>
      <c r="J207" s="195"/>
      <c r="K207" s="195"/>
      <c r="L207" s="195"/>
      <c r="M207" s="196"/>
      <c r="N207" s="43"/>
      <c r="O207" s="43"/>
      <c r="P207" s="43"/>
      <c r="Q207" s="43"/>
      <c r="R207" s="43"/>
      <c r="S207" s="43"/>
    </row>
    <row r="208" spans="1:19" s="125" customFormat="1" ht="24" customHeight="1">
      <c r="A208" s="31" t="s">
        <v>561</v>
      </c>
      <c r="B208" s="194" t="s">
        <v>562</v>
      </c>
      <c r="C208" s="195"/>
      <c r="D208" s="195"/>
      <c r="E208" s="195"/>
      <c r="F208" s="195"/>
      <c r="G208" s="195"/>
      <c r="H208" s="195"/>
      <c r="I208" s="195"/>
      <c r="J208" s="195"/>
      <c r="K208" s="195"/>
      <c r="L208" s="195"/>
      <c r="M208" s="196"/>
      <c r="N208" s="43"/>
      <c r="O208" s="43"/>
      <c r="P208" s="43"/>
      <c r="Q208" s="43"/>
      <c r="R208" s="43"/>
      <c r="S208" s="43"/>
    </row>
    <row r="209" spans="1:19" s="125" customFormat="1" ht="11.25" customHeight="1">
      <c r="A209" s="31" t="s">
        <v>563</v>
      </c>
      <c r="B209" s="194" t="s">
        <v>564</v>
      </c>
      <c r="C209" s="195"/>
      <c r="D209" s="195"/>
      <c r="E209" s="195"/>
      <c r="F209" s="195"/>
      <c r="G209" s="195"/>
      <c r="H209" s="195"/>
      <c r="I209" s="195"/>
      <c r="J209" s="195"/>
      <c r="K209" s="195"/>
      <c r="L209" s="195"/>
      <c r="M209" s="196"/>
      <c r="N209" s="43"/>
      <c r="O209" s="43"/>
      <c r="P209" s="43"/>
      <c r="Q209" s="43"/>
      <c r="R209" s="43"/>
      <c r="S209" s="43"/>
    </row>
    <row r="210" spans="1:19" s="125" customFormat="1" ht="24.75" customHeight="1">
      <c r="A210" s="31" t="s">
        <v>113</v>
      </c>
      <c r="B210" s="194" t="s">
        <v>565</v>
      </c>
      <c r="C210" s="195"/>
      <c r="D210" s="195"/>
      <c r="E210" s="195"/>
      <c r="F210" s="195"/>
      <c r="G210" s="195"/>
      <c r="H210" s="195"/>
      <c r="I210" s="195"/>
      <c r="J210" s="195"/>
      <c r="K210" s="195"/>
      <c r="L210" s="195"/>
      <c r="M210" s="196"/>
      <c r="N210" s="177">
        <f>SUM(N211:N335)</f>
        <v>352212.8795299999</v>
      </c>
      <c r="O210" s="177">
        <f>SUM(O211:O335)</f>
        <v>335706.09205000004</v>
      </c>
      <c r="P210" s="177">
        <f>SUM(P211:P340)</f>
        <v>56187.799999999996</v>
      </c>
      <c r="Q210" s="177">
        <f>SUM(Q211:Q340)</f>
        <v>51974.7</v>
      </c>
      <c r="R210" s="177">
        <f>SUM(R211:R340)</f>
        <v>62123</v>
      </c>
      <c r="S210" s="177"/>
    </row>
    <row r="211" spans="1:19" s="126" customFormat="1" ht="85.5" customHeight="1">
      <c r="A211" s="190"/>
      <c r="B211" s="204" t="s">
        <v>955</v>
      </c>
      <c r="C211" s="15"/>
      <c r="D211" s="206" t="s">
        <v>233</v>
      </c>
      <c r="E211" s="187"/>
      <c r="F211" s="187"/>
      <c r="G211" s="187"/>
      <c r="H211" s="187"/>
      <c r="I211" s="187"/>
      <c r="J211" s="187"/>
      <c r="K211" s="18" t="s">
        <v>1131</v>
      </c>
      <c r="L211" s="18" t="s">
        <v>191</v>
      </c>
      <c r="M211" s="18" t="s">
        <v>594</v>
      </c>
      <c r="N211" s="185">
        <v>100</v>
      </c>
      <c r="O211" s="203">
        <v>0</v>
      </c>
      <c r="P211" s="185">
        <v>110</v>
      </c>
      <c r="Q211" s="185">
        <v>110</v>
      </c>
      <c r="R211" s="185">
        <v>310</v>
      </c>
      <c r="S211" s="185"/>
    </row>
    <row r="212" spans="1:19" s="126" customFormat="1" ht="108.75" customHeight="1">
      <c r="A212" s="191"/>
      <c r="B212" s="205"/>
      <c r="C212" s="15"/>
      <c r="D212" s="207"/>
      <c r="E212" s="188"/>
      <c r="F212" s="188"/>
      <c r="G212" s="188"/>
      <c r="H212" s="188"/>
      <c r="I212" s="188"/>
      <c r="J212" s="188"/>
      <c r="K212" s="18" t="s">
        <v>1133</v>
      </c>
      <c r="L212" s="18" t="s">
        <v>576</v>
      </c>
      <c r="M212" s="18" t="s">
        <v>1132</v>
      </c>
      <c r="N212" s="186"/>
      <c r="O212" s="184"/>
      <c r="P212" s="186"/>
      <c r="Q212" s="186"/>
      <c r="R212" s="186"/>
      <c r="S212" s="186"/>
    </row>
    <row r="213" spans="1:19" s="129" customFormat="1" ht="59.25" customHeight="1">
      <c r="A213" s="96">
        <v>301</v>
      </c>
      <c r="B213" s="28" t="s">
        <v>672</v>
      </c>
      <c r="C213" s="97"/>
      <c r="D213" s="102" t="s">
        <v>115</v>
      </c>
      <c r="E213" s="97"/>
      <c r="F213" s="97"/>
      <c r="G213" s="97"/>
      <c r="H213" s="97"/>
      <c r="I213" s="97"/>
      <c r="J213" s="97"/>
      <c r="K213" s="91" t="s">
        <v>673</v>
      </c>
      <c r="L213" s="97" t="s">
        <v>576</v>
      </c>
      <c r="M213" s="97" t="s">
        <v>674</v>
      </c>
      <c r="N213" s="54">
        <v>281</v>
      </c>
      <c r="O213" s="54">
        <v>281</v>
      </c>
      <c r="P213" s="54">
        <v>0</v>
      </c>
      <c r="Q213" s="54">
        <v>0</v>
      </c>
      <c r="R213" s="54">
        <v>0</v>
      </c>
      <c r="S213" s="54"/>
    </row>
    <row r="214" spans="1:19" s="129" customFormat="1" ht="60.75" customHeight="1">
      <c r="A214" s="96">
        <v>303</v>
      </c>
      <c r="B214" s="137" t="s">
        <v>712</v>
      </c>
      <c r="C214" s="97"/>
      <c r="D214" s="102" t="s">
        <v>514</v>
      </c>
      <c r="E214" s="97"/>
      <c r="F214" s="97"/>
      <c r="G214" s="97"/>
      <c r="H214" s="109"/>
      <c r="I214" s="109"/>
      <c r="J214" s="109"/>
      <c r="K214" s="134" t="s">
        <v>923</v>
      </c>
      <c r="L214" s="97" t="s">
        <v>576</v>
      </c>
      <c r="M214" s="97" t="s">
        <v>769</v>
      </c>
      <c r="N214" s="54">
        <v>300</v>
      </c>
      <c r="O214" s="51">
        <v>300</v>
      </c>
      <c r="P214" s="54">
        <v>0</v>
      </c>
      <c r="Q214" s="54">
        <v>0</v>
      </c>
      <c r="R214" s="54">
        <v>0</v>
      </c>
      <c r="S214" s="54"/>
    </row>
    <row r="215" spans="1:19" s="129" customFormat="1" ht="87.75" customHeight="1">
      <c r="A215" s="96">
        <v>304</v>
      </c>
      <c r="B215" s="137" t="s">
        <v>707</v>
      </c>
      <c r="C215" s="97"/>
      <c r="D215" s="102" t="s">
        <v>116</v>
      </c>
      <c r="E215" s="97"/>
      <c r="F215" s="97"/>
      <c r="G215" s="97"/>
      <c r="H215" s="109"/>
      <c r="I215" s="109"/>
      <c r="J215" s="109"/>
      <c r="K215" s="134" t="s">
        <v>1168</v>
      </c>
      <c r="L215" s="97" t="s">
        <v>576</v>
      </c>
      <c r="M215" s="97" t="s">
        <v>1167</v>
      </c>
      <c r="N215" s="54">
        <v>3981.73167</v>
      </c>
      <c r="O215" s="51">
        <v>3572.9058</v>
      </c>
      <c r="P215" s="54">
        <v>0</v>
      </c>
      <c r="Q215" s="54">
        <v>0</v>
      </c>
      <c r="R215" s="54">
        <v>0</v>
      </c>
      <c r="S215" s="54"/>
    </row>
    <row r="216" spans="1:19" s="127" customFormat="1" ht="83.25" customHeight="1">
      <c r="A216" s="140">
        <v>305</v>
      </c>
      <c r="B216" s="28" t="s">
        <v>621</v>
      </c>
      <c r="C216" s="11"/>
      <c r="D216" s="40" t="s">
        <v>116</v>
      </c>
      <c r="E216" s="3"/>
      <c r="F216" s="3"/>
      <c r="G216" s="3"/>
      <c r="H216" s="97"/>
      <c r="I216" s="97"/>
      <c r="J216" s="97"/>
      <c r="K216" s="26" t="s">
        <v>1076</v>
      </c>
      <c r="L216" s="26" t="s">
        <v>576</v>
      </c>
      <c r="M216" s="58" t="s">
        <v>769</v>
      </c>
      <c r="N216" s="44">
        <v>2127.11162</v>
      </c>
      <c r="O216" s="51">
        <v>2127.11162</v>
      </c>
      <c r="P216" s="44">
        <v>0</v>
      </c>
      <c r="Q216" s="44">
        <v>0</v>
      </c>
      <c r="R216" s="44">
        <v>0</v>
      </c>
      <c r="S216" s="44"/>
    </row>
    <row r="217" spans="1:19" s="129" customFormat="1" ht="60.75" customHeight="1">
      <c r="A217" s="96">
        <v>307</v>
      </c>
      <c r="B217" s="137" t="s">
        <v>708</v>
      </c>
      <c r="C217" s="97"/>
      <c r="D217" s="102" t="s">
        <v>116</v>
      </c>
      <c r="E217" s="97"/>
      <c r="F217" s="97"/>
      <c r="G217" s="97"/>
      <c r="H217" s="109"/>
      <c r="I217" s="109"/>
      <c r="J217" s="109"/>
      <c r="K217" s="134" t="s">
        <v>772</v>
      </c>
      <c r="L217" s="97" t="s">
        <v>576</v>
      </c>
      <c r="M217" s="97" t="s">
        <v>769</v>
      </c>
      <c r="N217" s="54">
        <v>1215</v>
      </c>
      <c r="O217" s="51">
        <v>1215</v>
      </c>
      <c r="P217" s="54">
        <v>0</v>
      </c>
      <c r="Q217" s="54">
        <v>0</v>
      </c>
      <c r="R217" s="54">
        <v>0</v>
      </c>
      <c r="S217" s="54"/>
    </row>
    <row r="218" spans="1:19" s="129" customFormat="1" ht="49.5" customHeight="1">
      <c r="A218" s="96">
        <v>308</v>
      </c>
      <c r="B218" s="137" t="s">
        <v>710</v>
      </c>
      <c r="C218" s="97"/>
      <c r="D218" s="102" t="s">
        <v>116</v>
      </c>
      <c r="E218" s="97"/>
      <c r="F218" s="97"/>
      <c r="G218" s="97"/>
      <c r="H218" s="109"/>
      <c r="I218" s="109"/>
      <c r="J218" s="109"/>
      <c r="K218" s="134" t="s">
        <v>773</v>
      </c>
      <c r="L218" s="97" t="s">
        <v>576</v>
      </c>
      <c r="M218" s="97" t="s">
        <v>769</v>
      </c>
      <c r="N218" s="54">
        <v>2500</v>
      </c>
      <c r="O218" s="51">
        <v>2499.95707</v>
      </c>
      <c r="P218" s="54">
        <v>0</v>
      </c>
      <c r="Q218" s="54">
        <v>0</v>
      </c>
      <c r="R218" s="54">
        <v>0</v>
      </c>
      <c r="S218" s="54"/>
    </row>
    <row r="219" spans="1:19" s="129" customFormat="1" ht="60.75" customHeight="1">
      <c r="A219" s="96">
        <v>309</v>
      </c>
      <c r="B219" s="137" t="s">
        <v>711</v>
      </c>
      <c r="C219" s="97"/>
      <c r="D219" s="102" t="s">
        <v>116</v>
      </c>
      <c r="E219" s="97"/>
      <c r="F219" s="97"/>
      <c r="G219" s="97"/>
      <c r="H219" s="109"/>
      <c r="I219" s="109"/>
      <c r="J219" s="109"/>
      <c r="K219" s="134" t="s">
        <v>964</v>
      </c>
      <c r="L219" s="97" t="s">
        <v>576</v>
      </c>
      <c r="M219" s="97" t="s">
        <v>769</v>
      </c>
      <c r="N219" s="54">
        <v>1500</v>
      </c>
      <c r="O219" s="51">
        <v>1500</v>
      </c>
      <c r="P219" s="54">
        <v>0</v>
      </c>
      <c r="Q219" s="54">
        <v>0</v>
      </c>
      <c r="R219" s="54">
        <v>0</v>
      </c>
      <c r="S219" s="54"/>
    </row>
    <row r="220" spans="1:19" s="129" customFormat="1" ht="71.25" customHeight="1">
      <c r="A220" s="153">
        <v>312</v>
      </c>
      <c r="B220" s="68" t="s">
        <v>706</v>
      </c>
      <c r="C220" s="97"/>
      <c r="D220" s="111" t="s">
        <v>136</v>
      </c>
      <c r="E220" s="100"/>
      <c r="F220" s="100"/>
      <c r="G220" s="100"/>
      <c r="H220" s="100"/>
      <c r="I220" s="100"/>
      <c r="J220" s="100"/>
      <c r="K220" s="91" t="s">
        <v>670</v>
      </c>
      <c r="L220" s="97" t="s">
        <v>576</v>
      </c>
      <c r="M220" s="97" t="s">
        <v>671</v>
      </c>
      <c r="N220" s="52">
        <v>200</v>
      </c>
      <c r="O220" s="51">
        <v>0</v>
      </c>
      <c r="P220" s="52"/>
      <c r="Q220" s="52"/>
      <c r="R220" s="52"/>
      <c r="S220" s="52"/>
    </row>
    <row r="221" spans="1:19" s="129" customFormat="1" ht="71.25" customHeight="1">
      <c r="A221" s="160">
        <v>313</v>
      </c>
      <c r="B221" s="74" t="s">
        <v>732</v>
      </c>
      <c r="C221" s="99"/>
      <c r="D221" s="161" t="s">
        <v>136</v>
      </c>
      <c r="E221" s="104"/>
      <c r="F221" s="104"/>
      <c r="G221" s="104"/>
      <c r="H221" s="104"/>
      <c r="I221" s="104"/>
      <c r="J221" s="104"/>
      <c r="K221" s="105" t="s">
        <v>744</v>
      </c>
      <c r="L221" s="99" t="s">
        <v>576</v>
      </c>
      <c r="M221" s="99" t="s">
        <v>745</v>
      </c>
      <c r="N221" s="57">
        <v>106</v>
      </c>
      <c r="O221" s="47">
        <v>106</v>
      </c>
      <c r="P221" s="57">
        <v>0</v>
      </c>
      <c r="Q221" s="57">
        <v>0</v>
      </c>
      <c r="R221" s="57">
        <v>0</v>
      </c>
      <c r="S221" s="57"/>
    </row>
    <row r="222" spans="1:19" s="129" customFormat="1" ht="75" customHeight="1">
      <c r="A222" s="159">
        <v>314</v>
      </c>
      <c r="B222" s="7" t="s">
        <v>733</v>
      </c>
      <c r="C222" s="97"/>
      <c r="D222" s="102" t="s">
        <v>233</v>
      </c>
      <c r="E222" s="97"/>
      <c r="F222" s="97"/>
      <c r="G222" s="97"/>
      <c r="H222" s="97"/>
      <c r="I222" s="97"/>
      <c r="J222" s="97"/>
      <c r="K222" s="91" t="s">
        <v>1165</v>
      </c>
      <c r="L222" s="97" t="s">
        <v>576</v>
      </c>
      <c r="M222" s="97" t="s">
        <v>1166</v>
      </c>
      <c r="N222" s="45">
        <v>390</v>
      </c>
      <c r="O222" s="44">
        <v>390</v>
      </c>
      <c r="P222" s="45">
        <v>0</v>
      </c>
      <c r="Q222" s="45">
        <v>0</v>
      </c>
      <c r="R222" s="45">
        <v>0</v>
      </c>
      <c r="S222" s="45"/>
    </row>
    <row r="223" spans="1:19" s="129" customFormat="1" ht="48" customHeight="1">
      <c r="A223" s="158">
        <v>315</v>
      </c>
      <c r="B223" s="21" t="s">
        <v>669</v>
      </c>
      <c r="C223" s="97"/>
      <c r="D223" s="103" t="s">
        <v>11</v>
      </c>
      <c r="E223" s="99"/>
      <c r="F223" s="99"/>
      <c r="G223" s="99"/>
      <c r="H223" s="99"/>
      <c r="I223" s="99"/>
      <c r="J223" s="99"/>
      <c r="K223" s="91" t="s">
        <v>740</v>
      </c>
      <c r="L223" s="97" t="s">
        <v>576</v>
      </c>
      <c r="M223" s="97" t="s">
        <v>743</v>
      </c>
      <c r="N223" s="45">
        <v>1130.5592</v>
      </c>
      <c r="O223" s="44">
        <v>1130.5592</v>
      </c>
      <c r="P223" s="45">
        <v>0</v>
      </c>
      <c r="Q223" s="45">
        <v>0</v>
      </c>
      <c r="R223" s="45">
        <v>0</v>
      </c>
      <c r="S223" s="45"/>
    </row>
    <row r="224" spans="1:19" s="129" customFormat="1" ht="48" customHeight="1">
      <c r="A224" s="158">
        <v>316</v>
      </c>
      <c r="B224" s="21" t="s">
        <v>734</v>
      </c>
      <c r="C224" s="97"/>
      <c r="D224" s="103" t="s">
        <v>116</v>
      </c>
      <c r="E224" s="99"/>
      <c r="F224" s="99"/>
      <c r="G224" s="99"/>
      <c r="H224" s="99"/>
      <c r="I224" s="99"/>
      <c r="J224" s="99"/>
      <c r="K224" s="91" t="s">
        <v>741</v>
      </c>
      <c r="L224" s="97" t="s">
        <v>576</v>
      </c>
      <c r="M224" s="97" t="s">
        <v>743</v>
      </c>
      <c r="N224" s="45">
        <v>52</v>
      </c>
      <c r="O224" s="44">
        <v>52</v>
      </c>
      <c r="P224" s="45">
        <v>0</v>
      </c>
      <c r="Q224" s="45">
        <v>0</v>
      </c>
      <c r="R224" s="45">
        <v>0</v>
      </c>
      <c r="S224" s="45"/>
    </row>
    <row r="225" spans="1:19" s="129" customFormat="1" ht="70.5" customHeight="1">
      <c r="A225" s="158">
        <v>317</v>
      </c>
      <c r="B225" s="21" t="s">
        <v>735</v>
      </c>
      <c r="C225" s="97"/>
      <c r="D225" s="103" t="s">
        <v>151</v>
      </c>
      <c r="E225" s="99"/>
      <c r="F225" s="99"/>
      <c r="G225" s="99"/>
      <c r="H225" s="99"/>
      <c r="I225" s="99"/>
      <c r="J225" s="99"/>
      <c r="K225" s="91" t="s">
        <v>742</v>
      </c>
      <c r="L225" s="97" t="s">
        <v>576</v>
      </c>
      <c r="M225" s="97" t="s">
        <v>743</v>
      </c>
      <c r="N225" s="45">
        <v>26</v>
      </c>
      <c r="O225" s="44">
        <v>26</v>
      </c>
      <c r="P225" s="45">
        <v>0</v>
      </c>
      <c r="Q225" s="45">
        <v>0</v>
      </c>
      <c r="R225" s="45">
        <v>0</v>
      </c>
      <c r="S225" s="45"/>
    </row>
    <row r="226" spans="1:19" s="129" customFormat="1" ht="48">
      <c r="A226" s="158">
        <v>318</v>
      </c>
      <c r="B226" s="21" t="s">
        <v>753</v>
      </c>
      <c r="C226" s="97"/>
      <c r="D226" s="103" t="s">
        <v>136</v>
      </c>
      <c r="E226" s="99"/>
      <c r="F226" s="99"/>
      <c r="G226" s="99"/>
      <c r="H226" s="99"/>
      <c r="I226" s="99"/>
      <c r="J226" s="99"/>
      <c r="K226" s="91" t="s">
        <v>931</v>
      </c>
      <c r="L226" s="97" t="s">
        <v>576</v>
      </c>
      <c r="M226" s="97" t="s">
        <v>777</v>
      </c>
      <c r="N226" s="45">
        <v>25</v>
      </c>
      <c r="O226" s="44">
        <v>25</v>
      </c>
      <c r="P226" s="45">
        <v>0</v>
      </c>
      <c r="Q226" s="45">
        <v>0</v>
      </c>
      <c r="R226" s="45">
        <v>0</v>
      </c>
      <c r="S226" s="45"/>
    </row>
    <row r="227" spans="1:19" s="129" customFormat="1" ht="60" customHeight="1">
      <c r="A227" s="158">
        <v>319</v>
      </c>
      <c r="B227" s="21" t="s">
        <v>754</v>
      </c>
      <c r="C227" s="97"/>
      <c r="D227" s="103" t="s">
        <v>233</v>
      </c>
      <c r="E227" s="99"/>
      <c r="F227" s="99"/>
      <c r="G227" s="99"/>
      <c r="H227" s="99"/>
      <c r="I227" s="99"/>
      <c r="J227" s="99"/>
      <c r="K227" s="91" t="s">
        <v>774</v>
      </c>
      <c r="L227" s="97" t="s">
        <v>576</v>
      </c>
      <c r="M227" s="97" t="s">
        <v>769</v>
      </c>
      <c r="N227" s="45">
        <v>80</v>
      </c>
      <c r="O227" s="44">
        <v>80</v>
      </c>
      <c r="P227" s="45">
        <v>0</v>
      </c>
      <c r="Q227" s="45">
        <v>0</v>
      </c>
      <c r="R227" s="45">
        <v>0</v>
      </c>
      <c r="S227" s="45"/>
    </row>
    <row r="228" spans="1:19" s="129" customFormat="1" ht="108">
      <c r="A228" s="158">
        <v>320</v>
      </c>
      <c r="B228" s="21" t="s">
        <v>631</v>
      </c>
      <c r="C228" s="97"/>
      <c r="D228" s="103" t="s">
        <v>193</v>
      </c>
      <c r="E228" s="99"/>
      <c r="F228" s="99"/>
      <c r="G228" s="99"/>
      <c r="H228" s="99"/>
      <c r="I228" s="99"/>
      <c r="J228" s="99"/>
      <c r="K228" s="91" t="s">
        <v>1171</v>
      </c>
      <c r="L228" s="97" t="s">
        <v>576</v>
      </c>
      <c r="M228" s="97" t="s">
        <v>1167</v>
      </c>
      <c r="N228" s="45">
        <v>10000</v>
      </c>
      <c r="O228" s="44">
        <v>10000</v>
      </c>
      <c r="P228" s="45">
        <v>10000</v>
      </c>
      <c r="Q228" s="45">
        <v>10000</v>
      </c>
      <c r="R228" s="45">
        <v>10000</v>
      </c>
      <c r="S228" s="45"/>
    </row>
    <row r="229" spans="1:19" s="129" customFormat="1" ht="104.25" customHeight="1">
      <c r="A229" s="158">
        <v>321</v>
      </c>
      <c r="B229" s="21" t="s">
        <v>755</v>
      </c>
      <c r="C229" s="97"/>
      <c r="D229" s="103" t="s">
        <v>136</v>
      </c>
      <c r="E229" s="99"/>
      <c r="F229" s="99"/>
      <c r="G229" s="99"/>
      <c r="H229" s="99"/>
      <c r="I229" s="99"/>
      <c r="J229" s="99"/>
      <c r="K229" s="91" t="s">
        <v>965</v>
      </c>
      <c r="L229" s="97" t="s">
        <v>576</v>
      </c>
      <c r="M229" s="97" t="s">
        <v>769</v>
      </c>
      <c r="N229" s="45">
        <v>1324</v>
      </c>
      <c r="O229" s="44">
        <v>1324</v>
      </c>
      <c r="P229" s="45">
        <v>0</v>
      </c>
      <c r="Q229" s="45">
        <v>0</v>
      </c>
      <c r="R229" s="45">
        <v>0</v>
      </c>
      <c r="S229" s="45"/>
    </row>
    <row r="230" spans="1:19" s="129" customFormat="1" ht="74.25" customHeight="1">
      <c r="A230" s="158">
        <v>322</v>
      </c>
      <c r="B230" s="21" t="s">
        <v>792</v>
      </c>
      <c r="C230" s="97"/>
      <c r="D230" s="103" t="s">
        <v>399</v>
      </c>
      <c r="E230" s="99"/>
      <c r="F230" s="99"/>
      <c r="G230" s="99"/>
      <c r="H230" s="99"/>
      <c r="I230" s="99"/>
      <c r="J230" s="99"/>
      <c r="K230" s="91" t="s">
        <v>1047</v>
      </c>
      <c r="L230" s="97" t="s">
        <v>576</v>
      </c>
      <c r="M230" s="97" t="s">
        <v>1048</v>
      </c>
      <c r="N230" s="45">
        <v>139.8</v>
      </c>
      <c r="O230" s="44">
        <v>139.8</v>
      </c>
      <c r="P230" s="45">
        <v>0</v>
      </c>
      <c r="Q230" s="45">
        <v>0</v>
      </c>
      <c r="R230" s="45">
        <v>0</v>
      </c>
      <c r="S230" s="45"/>
    </row>
    <row r="231" spans="1:19" s="129" customFormat="1" ht="51" customHeight="1">
      <c r="A231" s="158">
        <v>323</v>
      </c>
      <c r="B231" s="21" t="s">
        <v>793</v>
      </c>
      <c r="C231" s="97"/>
      <c r="D231" s="103" t="s">
        <v>116</v>
      </c>
      <c r="E231" s="99"/>
      <c r="F231" s="99"/>
      <c r="G231" s="99"/>
      <c r="H231" s="99"/>
      <c r="I231" s="99"/>
      <c r="J231" s="99"/>
      <c r="K231" s="91" t="s">
        <v>1031</v>
      </c>
      <c r="L231" s="97" t="s">
        <v>576</v>
      </c>
      <c r="M231" s="97" t="s">
        <v>794</v>
      </c>
      <c r="N231" s="45">
        <v>2634.618</v>
      </c>
      <c r="O231" s="44">
        <v>2634.618</v>
      </c>
      <c r="P231" s="45">
        <v>0</v>
      </c>
      <c r="Q231" s="45">
        <v>0</v>
      </c>
      <c r="R231" s="45">
        <v>0</v>
      </c>
      <c r="S231" s="45"/>
    </row>
    <row r="232" spans="1:19" s="129" customFormat="1" ht="104.25" customHeight="1">
      <c r="A232" s="158">
        <v>324</v>
      </c>
      <c r="B232" s="21" t="s">
        <v>795</v>
      </c>
      <c r="C232" s="97"/>
      <c r="D232" s="103" t="s">
        <v>193</v>
      </c>
      <c r="E232" s="99"/>
      <c r="F232" s="99"/>
      <c r="G232" s="99"/>
      <c r="H232" s="99"/>
      <c r="I232" s="99"/>
      <c r="J232" s="99"/>
      <c r="K232" s="91" t="s">
        <v>1077</v>
      </c>
      <c r="L232" s="97" t="s">
        <v>576</v>
      </c>
      <c r="M232" s="97" t="s">
        <v>794</v>
      </c>
      <c r="N232" s="45">
        <v>2403.21818</v>
      </c>
      <c r="O232" s="44">
        <v>555.54</v>
      </c>
      <c r="P232" s="45">
        <v>0</v>
      </c>
      <c r="Q232" s="45">
        <v>0</v>
      </c>
      <c r="R232" s="45">
        <v>0</v>
      </c>
      <c r="S232" s="45"/>
    </row>
    <row r="233" spans="1:19" s="129" customFormat="1" ht="54.75" customHeight="1">
      <c r="A233" s="158">
        <v>325</v>
      </c>
      <c r="B233" s="21" t="s">
        <v>796</v>
      </c>
      <c r="C233" s="97"/>
      <c r="D233" s="103" t="s">
        <v>116</v>
      </c>
      <c r="E233" s="99"/>
      <c r="F233" s="99"/>
      <c r="G233" s="99"/>
      <c r="H233" s="99"/>
      <c r="I233" s="99"/>
      <c r="J233" s="99"/>
      <c r="K233" s="91" t="s">
        <v>1079</v>
      </c>
      <c r="L233" s="97" t="s">
        <v>576</v>
      </c>
      <c r="M233" s="97" t="s">
        <v>794</v>
      </c>
      <c r="N233" s="45">
        <v>625.01</v>
      </c>
      <c r="O233" s="44">
        <v>328.5</v>
      </c>
      <c r="P233" s="45">
        <v>0</v>
      </c>
      <c r="Q233" s="45">
        <v>0</v>
      </c>
      <c r="R233" s="45">
        <v>0</v>
      </c>
      <c r="S233" s="45"/>
    </row>
    <row r="234" spans="1:19" s="129" customFormat="1" ht="109.5" customHeight="1">
      <c r="A234" s="158">
        <v>326</v>
      </c>
      <c r="B234" s="21" t="s">
        <v>838</v>
      </c>
      <c r="C234" s="99"/>
      <c r="D234" s="103" t="s">
        <v>136</v>
      </c>
      <c r="E234" s="99"/>
      <c r="F234" s="99"/>
      <c r="G234" s="99"/>
      <c r="H234" s="99"/>
      <c r="I234" s="99"/>
      <c r="J234" s="99"/>
      <c r="K234" s="91" t="s">
        <v>857</v>
      </c>
      <c r="L234" s="97" t="s">
        <v>576</v>
      </c>
      <c r="M234" s="97" t="s">
        <v>858</v>
      </c>
      <c r="N234" s="45">
        <v>100</v>
      </c>
      <c r="O234" s="44">
        <v>60.65273</v>
      </c>
      <c r="P234" s="45">
        <v>0</v>
      </c>
      <c r="Q234" s="45">
        <v>0</v>
      </c>
      <c r="R234" s="45">
        <v>0</v>
      </c>
      <c r="S234" s="45"/>
    </row>
    <row r="235" spans="1:19" s="126" customFormat="1" ht="85.5" customHeight="1">
      <c r="A235" s="190">
        <v>327</v>
      </c>
      <c r="B235" s="204" t="s">
        <v>709</v>
      </c>
      <c r="C235" s="8"/>
      <c r="D235" s="206" t="s">
        <v>120</v>
      </c>
      <c r="E235" s="3"/>
      <c r="F235" s="3"/>
      <c r="G235" s="3"/>
      <c r="H235" s="3"/>
      <c r="I235" s="3"/>
      <c r="J235" s="3"/>
      <c r="K235" s="17" t="s">
        <v>866</v>
      </c>
      <c r="L235" s="17" t="s">
        <v>867</v>
      </c>
      <c r="M235" s="17" t="s">
        <v>439</v>
      </c>
      <c r="N235" s="185">
        <v>100</v>
      </c>
      <c r="O235" s="203">
        <v>100</v>
      </c>
      <c r="P235" s="49"/>
      <c r="Q235" s="49"/>
      <c r="R235" s="185"/>
      <c r="S235" s="185"/>
    </row>
    <row r="236" spans="1:19" s="126" customFormat="1" ht="78" customHeight="1">
      <c r="A236" s="191"/>
      <c r="B236" s="205"/>
      <c r="C236" s="15"/>
      <c r="D236" s="207"/>
      <c r="E236" s="19"/>
      <c r="F236" s="19"/>
      <c r="G236" s="19"/>
      <c r="H236" s="19"/>
      <c r="I236" s="19"/>
      <c r="J236" s="19"/>
      <c r="K236" s="19" t="s">
        <v>1032</v>
      </c>
      <c r="L236" s="19" t="s">
        <v>576</v>
      </c>
      <c r="M236" s="19" t="s">
        <v>970</v>
      </c>
      <c r="N236" s="186"/>
      <c r="O236" s="184"/>
      <c r="P236" s="52"/>
      <c r="Q236" s="52"/>
      <c r="R236" s="186"/>
      <c r="S236" s="186"/>
    </row>
    <row r="237" spans="1:19" s="126" customFormat="1" ht="63.75" customHeight="1">
      <c r="A237" s="32">
        <v>329</v>
      </c>
      <c r="B237" s="167" t="s">
        <v>877</v>
      </c>
      <c r="C237" s="15"/>
      <c r="D237" s="41"/>
      <c r="E237" s="19"/>
      <c r="F237" s="19"/>
      <c r="G237" s="19"/>
      <c r="H237" s="19"/>
      <c r="I237" s="19"/>
      <c r="J237" s="19"/>
      <c r="K237" s="19" t="s">
        <v>900</v>
      </c>
      <c r="L237" s="19" t="s">
        <v>576</v>
      </c>
      <c r="M237" s="19" t="s">
        <v>895</v>
      </c>
      <c r="N237" s="52">
        <v>50</v>
      </c>
      <c r="O237" s="51">
        <v>50</v>
      </c>
      <c r="P237" s="52">
        <v>0</v>
      </c>
      <c r="Q237" s="52">
        <v>0</v>
      </c>
      <c r="R237" s="52">
        <v>0</v>
      </c>
      <c r="S237" s="52"/>
    </row>
    <row r="238" spans="1:19" s="126" customFormat="1" ht="62.25" customHeight="1">
      <c r="A238" s="32">
        <v>330</v>
      </c>
      <c r="B238" s="167" t="s">
        <v>878</v>
      </c>
      <c r="C238" s="15"/>
      <c r="D238" s="41"/>
      <c r="E238" s="19"/>
      <c r="F238" s="19"/>
      <c r="G238" s="19"/>
      <c r="H238" s="19"/>
      <c r="I238" s="19"/>
      <c r="J238" s="19"/>
      <c r="K238" s="19" t="s">
        <v>899</v>
      </c>
      <c r="L238" s="19" t="s">
        <v>576</v>
      </c>
      <c r="M238" s="19" t="s">
        <v>895</v>
      </c>
      <c r="N238" s="52">
        <v>428</v>
      </c>
      <c r="O238" s="51">
        <v>425.7726</v>
      </c>
      <c r="P238" s="52">
        <v>0</v>
      </c>
      <c r="Q238" s="52">
        <v>0</v>
      </c>
      <c r="R238" s="52">
        <v>0</v>
      </c>
      <c r="S238" s="52"/>
    </row>
    <row r="239" spans="1:19" s="126" customFormat="1" ht="63" customHeight="1">
      <c r="A239" s="32">
        <v>331</v>
      </c>
      <c r="B239" s="167" t="s">
        <v>879</v>
      </c>
      <c r="C239" s="15"/>
      <c r="D239" s="41"/>
      <c r="E239" s="19"/>
      <c r="F239" s="19"/>
      <c r="G239" s="19"/>
      <c r="H239" s="19"/>
      <c r="I239" s="19"/>
      <c r="J239" s="19"/>
      <c r="K239" s="19" t="s">
        <v>1078</v>
      </c>
      <c r="L239" s="19" t="s">
        <v>576</v>
      </c>
      <c r="M239" s="19" t="s">
        <v>895</v>
      </c>
      <c r="N239" s="52">
        <v>384.33097</v>
      </c>
      <c r="O239" s="51">
        <v>384.33097</v>
      </c>
      <c r="P239" s="52">
        <v>0</v>
      </c>
      <c r="Q239" s="52">
        <v>0</v>
      </c>
      <c r="R239" s="52">
        <v>0</v>
      </c>
      <c r="S239" s="52"/>
    </row>
    <row r="240" spans="1:19" s="126" customFormat="1" ht="62.25" customHeight="1">
      <c r="A240" s="32">
        <v>332</v>
      </c>
      <c r="B240" s="167" t="s">
        <v>880</v>
      </c>
      <c r="C240" s="15"/>
      <c r="D240" s="41"/>
      <c r="E240" s="19"/>
      <c r="F240" s="19"/>
      <c r="G240" s="19"/>
      <c r="H240" s="19"/>
      <c r="I240" s="19"/>
      <c r="J240" s="19"/>
      <c r="K240" s="19" t="s">
        <v>897</v>
      </c>
      <c r="L240" s="19" t="s">
        <v>576</v>
      </c>
      <c r="M240" s="19" t="s">
        <v>895</v>
      </c>
      <c r="N240" s="52">
        <v>180</v>
      </c>
      <c r="O240" s="51">
        <v>179.96796</v>
      </c>
      <c r="P240" s="52">
        <v>0</v>
      </c>
      <c r="Q240" s="52">
        <v>0</v>
      </c>
      <c r="R240" s="52">
        <v>0</v>
      </c>
      <c r="S240" s="52"/>
    </row>
    <row r="241" spans="1:19" s="126" customFormat="1" ht="70.5" customHeight="1">
      <c r="A241" s="32">
        <v>333</v>
      </c>
      <c r="B241" s="167" t="s">
        <v>881</v>
      </c>
      <c r="C241" s="15"/>
      <c r="D241" s="41"/>
      <c r="E241" s="19"/>
      <c r="F241" s="19"/>
      <c r="G241" s="19"/>
      <c r="H241" s="19"/>
      <c r="I241" s="19"/>
      <c r="J241" s="19"/>
      <c r="K241" s="19" t="s">
        <v>896</v>
      </c>
      <c r="L241" s="19" t="s">
        <v>576</v>
      </c>
      <c r="M241" s="19" t="s">
        <v>895</v>
      </c>
      <c r="N241" s="52">
        <v>163</v>
      </c>
      <c r="O241" s="51">
        <v>163</v>
      </c>
      <c r="P241" s="52">
        <v>0</v>
      </c>
      <c r="Q241" s="52">
        <v>0</v>
      </c>
      <c r="R241" s="52">
        <v>0</v>
      </c>
      <c r="S241" s="52"/>
    </row>
    <row r="242" spans="1:19" s="126" customFormat="1" ht="87.75" customHeight="1">
      <c r="A242" s="32">
        <v>334</v>
      </c>
      <c r="B242" s="167" t="s">
        <v>882</v>
      </c>
      <c r="C242" s="15"/>
      <c r="D242" s="41"/>
      <c r="E242" s="19"/>
      <c r="F242" s="19"/>
      <c r="G242" s="19"/>
      <c r="H242" s="19"/>
      <c r="I242" s="19"/>
      <c r="J242" s="19"/>
      <c r="K242" s="19" t="s">
        <v>1030</v>
      </c>
      <c r="L242" s="19" t="s">
        <v>576</v>
      </c>
      <c r="M242" s="19" t="s">
        <v>895</v>
      </c>
      <c r="N242" s="52">
        <v>697.183</v>
      </c>
      <c r="O242" s="51">
        <v>697.183</v>
      </c>
      <c r="P242" s="52">
        <v>0</v>
      </c>
      <c r="Q242" s="52">
        <v>0</v>
      </c>
      <c r="R242" s="52">
        <v>0</v>
      </c>
      <c r="S242" s="52"/>
    </row>
    <row r="243" spans="1:19" s="126" customFormat="1" ht="75" customHeight="1">
      <c r="A243" s="32">
        <v>335</v>
      </c>
      <c r="B243" s="167" t="s">
        <v>883</v>
      </c>
      <c r="C243" s="15"/>
      <c r="D243" s="41"/>
      <c r="E243" s="19"/>
      <c r="F243" s="19"/>
      <c r="G243" s="19"/>
      <c r="H243" s="19"/>
      <c r="I243" s="19"/>
      <c r="J243" s="19"/>
      <c r="K243" s="19" t="s">
        <v>898</v>
      </c>
      <c r="L243" s="19" t="s">
        <v>576</v>
      </c>
      <c r="M243" s="19" t="s">
        <v>895</v>
      </c>
      <c r="N243" s="52">
        <v>200</v>
      </c>
      <c r="O243" s="51">
        <v>200</v>
      </c>
      <c r="P243" s="52">
        <v>0</v>
      </c>
      <c r="Q243" s="52">
        <v>0</v>
      </c>
      <c r="R243" s="52">
        <v>0</v>
      </c>
      <c r="S243" s="52"/>
    </row>
    <row r="244" spans="1:19" s="126" customFormat="1" ht="60">
      <c r="A244" s="32">
        <v>336</v>
      </c>
      <c r="B244" s="167" t="s">
        <v>884</v>
      </c>
      <c r="C244" s="15"/>
      <c r="D244" s="41"/>
      <c r="E244" s="19"/>
      <c r="F244" s="19"/>
      <c r="G244" s="19"/>
      <c r="H244" s="19"/>
      <c r="I244" s="19"/>
      <c r="J244" s="19"/>
      <c r="K244" s="19" t="s">
        <v>1147</v>
      </c>
      <c r="L244" s="19" t="s">
        <v>576</v>
      </c>
      <c r="M244" s="19" t="s">
        <v>895</v>
      </c>
      <c r="N244" s="52">
        <v>1596.49242</v>
      </c>
      <c r="O244" s="51">
        <v>1549.43024</v>
      </c>
      <c r="P244" s="52">
        <v>0</v>
      </c>
      <c r="Q244" s="52">
        <v>0</v>
      </c>
      <c r="R244" s="52">
        <v>0</v>
      </c>
      <c r="S244" s="52"/>
    </row>
    <row r="245" spans="1:19" s="126" customFormat="1" ht="62.25" customHeight="1">
      <c r="A245" s="32">
        <v>337</v>
      </c>
      <c r="B245" s="167" t="s">
        <v>885</v>
      </c>
      <c r="C245" s="15"/>
      <c r="D245" s="41"/>
      <c r="E245" s="19"/>
      <c r="F245" s="19"/>
      <c r="G245" s="19"/>
      <c r="H245" s="19"/>
      <c r="I245" s="19"/>
      <c r="J245" s="19"/>
      <c r="K245" s="19" t="s">
        <v>902</v>
      </c>
      <c r="L245" s="19" t="s">
        <v>576</v>
      </c>
      <c r="M245" s="19" t="s">
        <v>895</v>
      </c>
      <c r="N245" s="52">
        <v>1000</v>
      </c>
      <c r="O245" s="51">
        <v>1000</v>
      </c>
      <c r="P245" s="52">
        <v>0</v>
      </c>
      <c r="Q245" s="52">
        <v>0</v>
      </c>
      <c r="R245" s="52">
        <v>0</v>
      </c>
      <c r="S245" s="52"/>
    </row>
    <row r="246" spans="1:19" s="126" customFormat="1" ht="65.25" customHeight="1">
      <c r="A246" s="32">
        <v>338</v>
      </c>
      <c r="B246" s="167" t="s">
        <v>886</v>
      </c>
      <c r="C246" s="15"/>
      <c r="D246" s="41"/>
      <c r="E246" s="19"/>
      <c r="F246" s="19"/>
      <c r="G246" s="19"/>
      <c r="H246" s="19"/>
      <c r="I246" s="19"/>
      <c r="J246" s="19"/>
      <c r="K246" s="19" t="s">
        <v>901</v>
      </c>
      <c r="L246" s="19" t="s">
        <v>576</v>
      </c>
      <c r="M246" s="19" t="s">
        <v>895</v>
      </c>
      <c r="N246" s="52">
        <v>200</v>
      </c>
      <c r="O246" s="51">
        <v>200</v>
      </c>
      <c r="P246" s="52">
        <v>0</v>
      </c>
      <c r="Q246" s="52">
        <v>0</v>
      </c>
      <c r="R246" s="52">
        <v>0</v>
      </c>
      <c r="S246" s="52"/>
    </row>
    <row r="247" spans="1:19" s="126" customFormat="1" ht="63.75" customHeight="1">
      <c r="A247" s="32">
        <v>339</v>
      </c>
      <c r="B247" s="167" t="s">
        <v>887</v>
      </c>
      <c r="C247" s="15"/>
      <c r="D247" s="41"/>
      <c r="E247" s="19"/>
      <c r="F247" s="19"/>
      <c r="G247" s="19"/>
      <c r="H247" s="19"/>
      <c r="I247" s="19"/>
      <c r="J247" s="19"/>
      <c r="K247" s="19" t="s">
        <v>894</v>
      </c>
      <c r="L247" s="19" t="s">
        <v>576</v>
      </c>
      <c r="M247" s="145" t="s">
        <v>895</v>
      </c>
      <c r="N247" s="52">
        <v>588.61157</v>
      </c>
      <c r="O247" s="51">
        <v>588.61157</v>
      </c>
      <c r="P247" s="52">
        <v>0</v>
      </c>
      <c r="Q247" s="52">
        <v>0</v>
      </c>
      <c r="R247" s="52">
        <v>0</v>
      </c>
      <c r="S247" s="52"/>
    </row>
    <row r="248" spans="1:19" s="126" customFormat="1" ht="98.25" customHeight="1">
      <c r="A248" s="32">
        <v>340</v>
      </c>
      <c r="B248" s="167" t="s">
        <v>933</v>
      </c>
      <c r="C248" s="15"/>
      <c r="D248" s="41" t="s">
        <v>233</v>
      </c>
      <c r="E248" s="19"/>
      <c r="F248" s="19"/>
      <c r="G248" s="19"/>
      <c r="H248" s="19"/>
      <c r="I248" s="19"/>
      <c r="J248" s="19"/>
      <c r="K248" s="19" t="s">
        <v>934</v>
      </c>
      <c r="L248" s="19" t="s">
        <v>576</v>
      </c>
      <c r="M248" s="145" t="s">
        <v>935</v>
      </c>
      <c r="N248" s="52">
        <v>135</v>
      </c>
      <c r="O248" s="51">
        <v>135</v>
      </c>
      <c r="P248" s="52">
        <v>0</v>
      </c>
      <c r="Q248" s="52">
        <v>0</v>
      </c>
      <c r="R248" s="52">
        <v>0</v>
      </c>
      <c r="S248" s="52"/>
    </row>
    <row r="249" spans="1:19" s="126" customFormat="1" ht="76.5" customHeight="1">
      <c r="A249" s="32">
        <v>341</v>
      </c>
      <c r="B249" s="167" t="s">
        <v>936</v>
      </c>
      <c r="C249" s="15"/>
      <c r="D249" s="41" t="s">
        <v>116</v>
      </c>
      <c r="E249" s="19"/>
      <c r="F249" s="19"/>
      <c r="G249" s="19"/>
      <c r="H249" s="19"/>
      <c r="I249" s="19"/>
      <c r="J249" s="19"/>
      <c r="K249" s="19" t="s">
        <v>937</v>
      </c>
      <c r="L249" s="19" t="s">
        <v>576</v>
      </c>
      <c r="M249" s="145" t="s">
        <v>938</v>
      </c>
      <c r="N249" s="52">
        <v>4500</v>
      </c>
      <c r="O249" s="51">
        <v>4500</v>
      </c>
      <c r="P249" s="52">
        <v>0</v>
      </c>
      <c r="Q249" s="52">
        <v>0</v>
      </c>
      <c r="R249" s="52">
        <v>0</v>
      </c>
      <c r="S249" s="52"/>
    </row>
    <row r="250" spans="1:19" s="126" customFormat="1" ht="50.25" customHeight="1">
      <c r="A250" s="32">
        <v>343</v>
      </c>
      <c r="B250" s="167" t="s">
        <v>940</v>
      </c>
      <c r="C250" s="15"/>
      <c r="D250" s="41" t="s">
        <v>713</v>
      </c>
      <c r="E250" s="19"/>
      <c r="F250" s="19"/>
      <c r="G250" s="19"/>
      <c r="H250" s="19"/>
      <c r="I250" s="19"/>
      <c r="J250" s="19"/>
      <c r="K250" s="187" t="s">
        <v>941</v>
      </c>
      <c r="L250" s="187" t="s">
        <v>576</v>
      </c>
      <c r="M250" s="238" t="s">
        <v>938</v>
      </c>
      <c r="N250" s="52">
        <v>70</v>
      </c>
      <c r="O250" s="51">
        <v>58.4753</v>
      </c>
      <c r="P250" s="52">
        <v>0</v>
      </c>
      <c r="Q250" s="52">
        <v>0</v>
      </c>
      <c r="R250" s="52">
        <v>0</v>
      </c>
      <c r="S250" s="52"/>
    </row>
    <row r="251" spans="1:19" s="126" customFormat="1" ht="39" customHeight="1">
      <c r="A251" s="32">
        <v>344</v>
      </c>
      <c r="B251" s="167" t="s">
        <v>939</v>
      </c>
      <c r="C251" s="15"/>
      <c r="D251" s="41" t="s">
        <v>713</v>
      </c>
      <c r="E251" s="19"/>
      <c r="F251" s="19"/>
      <c r="G251" s="19"/>
      <c r="H251" s="19"/>
      <c r="I251" s="19"/>
      <c r="J251" s="19"/>
      <c r="K251" s="202"/>
      <c r="L251" s="202"/>
      <c r="M251" s="218"/>
      <c r="N251" s="52">
        <v>80</v>
      </c>
      <c r="O251" s="51">
        <v>80</v>
      </c>
      <c r="P251" s="52">
        <v>0</v>
      </c>
      <c r="Q251" s="52">
        <v>0</v>
      </c>
      <c r="R251" s="52">
        <v>0</v>
      </c>
      <c r="S251" s="52"/>
    </row>
    <row r="252" spans="1:19" s="126" customFormat="1" ht="102.75" customHeight="1">
      <c r="A252" s="32">
        <v>346</v>
      </c>
      <c r="B252" s="167" t="s">
        <v>942</v>
      </c>
      <c r="C252" s="15"/>
      <c r="D252" s="41" t="s">
        <v>233</v>
      </c>
      <c r="E252" s="19"/>
      <c r="F252" s="19"/>
      <c r="G252" s="19"/>
      <c r="H252" s="19"/>
      <c r="I252" s="19"/>
      <c r="J252" s="19"/>
      <c r="K252" s="19" t="s">
        <v>943</v>
      </c>
      <c r="L252" s="19" t="s">
        <v>944</v>
      </c>
      <c r="M252" s="145" t="s">
        <v>439</v>
      </c>
      <c r="N252" s="52">
        <v>48</v>
      </c>
      <c r="O252" s="51">
        <v>43</v>
      </c>
      <c r="P252" s="52">
        <v>0</v>
      </c>
      <c r="Q252" s="52">
        <v>0</v>
      </c>
      <c r="R252" s="52">
        <v>0</v>
      </c>
      <c r="S252" s="52"/>
    </row>
    <row r="253" spans="1:19" s="126" customFormat="1" ht="87.75" customHeight="1">
      <c r="A253" s="32">
        <v>347</v>
      </c>
      <c r="B253" s="167" t="s">
        <v>986</v>
      </c>
      <c r="C253" s="15"/>
      <c r="D253" s="41" t="s">
        <v>399</v>
      </c>
      <c r="E253" s="19"/>
      <c r="F253" s="19"/>
      <c r="G253" s="19"/>
      <c r="H253" s="19"/>
      <c r="I253" s="19"/>
      <c r="J253" s="19"/>
      <c r="K253" s="19" t="s">
        <v>1142</v>
      </c>
      <c r="L253" s="19" t="s">
        <v>576</v>
      </c>
      <c r="M253" s="145" t="s">
        <v>987</v>
      </c>
      <c r="N253" s="52">
        <v>60</v>
      </c>
      <c r="O253" s="51">
        <v>60</v>
      </c>
      <c r="P253" s="52">
        <v>0</v>
      </c>
      <c r="Q253" s="52">
        <v>0</v>
      </c>
      <c r="R253" s="52">
        <v>0</v>
      </c>
      <c r="S253" s="52"/>
    </row>
    <row r="254" spans="1:19" s="126" customFormat="1" ht="89.25" customHeight="1">
      <c r="A254" s="32">
        <v>348</v>
      </c>
      <c r="B254" s="167" t="s">
        <v>988</v>
      </c>
      <c r="C254" s="15"/>
      <c r="D254" s="41" t="s">
        <v>116</v>
      </c>
      <c r="E254" s="19"/>
      <c r="F254" s="19"/>
      <c r="G254" s="19"/>
      <c r="H254" s="19"/>
      <c r="I254" s="19"/>
      <c r="J254" s="19"/>
      <c r="K254" s="19" t="s">
        <v>989</v>
      </c>
      <c r="L254" s="19" t="s">
        <v>576</v>
      </c>
      <c r="M254" s="145" t="s">
        <v>990</v>
      </c>
      <c r="N254" s="52">
        <v>3000</v>
      </c>
      <c r="O254" s="51">
        <v>3000</v>
      </c>
      <c r="P254" s="52">
        <v>0</v>
      </c>
      <c r="Q254" s="52">
        <v>0</v>
      </c>
      <c r="R254" s="52">
        <v>0</v>
      </c>
      <c r="S254" s="52"/>
    </row>
    <row r="255" spans="1:19" s="126" customFormat="1" ht="54" customHeight="1">
      <c r="A255" s="32">
        <v>349</v>
      </c>
      <c r="B255" s="167" t="s">
        <v>991</v>
      </c>
      <c r="C255" s="15"/>
      <c r="D255" s="41" t="s">
        <v>399</v>
      </c>
      <c r="E255" s="19"/>
      <c r="F255" s="19"/>
      <c r="G255" s="19"/>
      <c r="H255" s="19"/>
      <c r="I255" s="19"/>
      <c r="J255" s="19"/>
      <c r="K255" s="19" t="s">
        <v>992</v>
      </c>
      <c r="L255" s="19" t="s">
        <v>576</v>
      </c>
      <c r="M255" s="145" t="s">
        <v>990</v>
      </c>
      <c r="N255" s="52">
        <v>500</v>
      </c>
      <c r="O255" s="51">
        <v>499.999</v>
      </c>
      <c r="P255" s="52">
        <v>0</v>
      </c>
      <c r="Q255" s="52">
        <v>0</v>
      </c>
      <c r="R255" s="52">
        <v>0</v>
      </c>
      <c r="S255" s="52"/>
    </row>
    <row r="256" spans="1:19" s="126" customFormat="1" ht="54" customHeight="1">
      <c r="A256" s="32">
        <v>350</v>
      </c>
      <c r="B256" s="167" t="s">
        <v>993</v>
      </c>
      <c r="C256" s="15"/>
      <c r="D256" s="41" t="s">
        <v>11</v>
      </c>
      <c r="E256" s="19"/>
      <c r="F256" s="19"/>
      <c r="G256" s="19"/>
      <c r="H256" s="19"/>
      <c r="I256" s="19"/>
      <c r="J256" s="19"/>
      <c r="K256" s="19" t="s">
        <v>994</v>
      </c>
      <c r="L256" s="19" t="s">
        <v>576</v>
      </c>
      <c r="M256" s="145" t="s">
        <v>990</v>
      </c>
      <c r="N256" s="52">
        <v>200</v>
      </c>
      <c r="O256" s="51">
        <v>200</v>
      </c>
      <c r="P256" s="52">
        <v>0</v>
      </c>
      <c r="Q256" s="52">
        <v>0</v>
      </c>
      <c r="R256" s="52">
        <v>0</v>
      </c>
      <c r="S256" s="52"/>
    </row>
    <row r="257" spans="1:19" s="126" customFormat="1" ht="72.75" customHeight="1">
      <c r="A257" s="32">
        <v>351</v>
      </c>
      <c r="B257" s="173" t="s">
        <v>996</v>
      </c>
      <c r="C257" s="15"/>
      <c r="D257" s="41" t="s">
        <v>136</v>
      </c>
      <c r="E257" s="19"/>
      <c r="F257" s="19"/>
      <c r="G257" s="19"/>
      <c r="H257" s="19"/>
      <c r="I257" s="19"/>
      <c r="J257" s="19"/>
      <c r="K257" s="19" t="s">
        <v>995</v>
      </c>
      <c r="L257" s="19" t="s">
        <v>576</v>
      </c>
      <c r="M257" s="145" t="s">
        <v>990</v>
      </c>
      <c r="N257" s="52">
        <v>1510</v>
      </c>
      <c r="O257" s="51">
        <v>0</v>
      </c>
      <c r="P257" s="52">
        <v>0</v>
      </c>
      <c r="Q257" s="52">
        <v>0</v>
      </c>
      <c r="R257" s="52">
        <v>0</v>
      </c>
      <c r="S257" s="52"/>
    </row>
    <row r="258" spans="1:19" s="126" customFormat="1" ht="54" customHeight="1">
      <c r="A258" s="32">
        <v>352</v>
      </c>
      <c r="B258" s="167" t="s">
        <v>997</v>
      </c>
      <c r="C258" s="15"/>
      <c r="D258" s="41" t="s">
        <v>116</v>
      </c>
      <c r="E258" s="19"/>
      <c r="F258" s="19"/>
      <c r="G258" s="19"/>
      <c r="H258" s="19"/>
      <c r="I258" s="19"/>
      <c r="J258" s="19"/>
      <c r="K258" s="19" t="s">
        <v>998</v>
      </c>
      <c r="L258" s="19" t="s">
        <v>576</v>
      </c>
      <c r="M258" s="145" t="s">
        <v>990</v>
      </c>
      <c r="N258" s="52">
        <v>220</v>
      </c>
      <c r="O258" s="51">
        <v>220</v>
      </c>
      <c r="P258" s="52">
        <v>0</v>
      </c>
      <c r="Q258" s="52">
        <v>0</v>
      </c>
      <c r="R258" s="52">
        <v>0</v>
      </c>
      <c r="S258" s="52"/>
    </row>
    <row r="259" spans="1:19" s="126" customFormat="1" ht="60" customHeight="1">
      <c r="A259" s="32">
        <v>353</v>
      </c>
      <c r="B259" s="167" t="s">
        <v>999</v>
      </c>
      <c r="C259" s="15"/>
      <c r="D259" s="41" t="s">
        <v>116</v>
      </c>
      <c r="E259" s="19"/>
      <c r="F259" s="19"/>
      <c r="G259" s="19"/>
      <c r="H259" s="19"/>
      <c r="I259" s="19"/>
      <c r="J259" s="19"/>
      <c r="K259" s="19" t="s">
        <v>1000</v>
      </c>
      <c r="L259" s="19" t="s">
        <v>576</v>
      </c>
      <c r="M259" s="145" t="s">
        <v>990</v>
      </c>
      <c r="N259" s="52">
        <v>90</v>
      </c>
      <c r="O259" s="51">
        <v>90</v>
      </c>
      <c r="P259" s="52">
        <v>0</v>
      </c>
      <c r="Q259" s="52">
        <v>0</v>
      </c>
      <c r="R259" s="52">
        <v>0</v>
      </c>
      <c r="S259" s="52"/>
    </row>
    <row r="260" spans="1:19" s="126" customFormat="1" ht="48.75" customHeight="1">
      <c r="A260" s="32">
        <v>354</v>
      </c>
      <c r="B260" s="167" t="s">
        <v>1001</v>
      </c>
      <c r="C260" s="15"/>
      <c r="D260" s="41" t="s">
        <v>116</v>
      </c>
      <c r="E260" s="19"/>
      <c r="F260" s="19"/>
      <c r="G260" s="19"/>
      <c r="H260" s="19"/>
      <c r="I260" s="19"/>
      <c r="J260" s="19"/>
      <c r="K260" s="19" t="s">
        <v>1002</v>
      </c>
      <c r="L260" s="19" t="s">
        <v>576</v>
      </c>
      <c r="M260" s="145" t="s">
        <v>990</v>
      </c>
      <c r="N260" s="52">
        <v>102</v>
      </c>
      <c r="O260" s="51">
        <v>102</v>
      </c>
      <c r="P260" s="52">
        <v>0</v>
      </c>
      <c r="Q260" s="52">
        <v>0</v>
      </c>
      <c r="R260" s="52">
        <v>0</v>
      </c>
      <c r="S260" s="52"/>
    </row>
    <row r="261" spans="1:19" s="126" customFormat="1" ht="84" customHeight="1">
      <c r="A261" s="32">
        <v>355</v>
      </c>
      <c r="B261" s="167" t="s">
        <v>1003</v>
      </c>
      <c r="C261" s="15"/>
      <c r="D261" s="41" t="s">
        <v>136</v>
      </c>
      <c r="E261" s="19"/>
      <c r="F261" s="19"/>
      <c r="G261" s="19"/>
      <c r="H261" s="19"/>
      <c r="I261" s="19"/>
      <c r="J261" s="19"/>
      <c r="K261" s="19" t="s">
        <v>1004</v>
      </c>
      <c r="L261" s="19" t="s">
        <v>576</v>
      </c>
      <c r="M261" s="145" t="s">
        <v>990</v>
      </c>
      <c r="N261" s="52">
        <v>60</v>
      </c>
      <c r="O261" s="51">
        <v>60</v>
      </c>
      <c r="P261" s="52">
        <v>0</v>
      </c>
      <c r="Q261" s="52">
        <v>0</v>
      </c>
      <c r="R261" s="52">
        <v>0</v>
      </c>
      <c r="S261" s="52"/>
    </row>
    <row r="262" spans="1:19" s="126" customFormat="1" ht="62.25" customHeight="1">
      <c r="A262" s="32">
        <v>357</v>
      </c>
      <c r="B262" s="167" t="s">
        <v>1005</v>
      </c>
      <c r="C262" s="15"/>
      <c r="D262" s="41" t="s">
        <v>136</v>
      </c>
      <c r="E262" s="19"/>
      <c r="F262" s="19"/>
      <c r="G262" s="19"/>
      <c r="H262" s="19"/>
      <c r="I262" s="19"/>
      <c r="J262" s="19"/>
      <c r="K262" s="19" t="s">
        <v>1006</v>
      </c>
      <c r="L262" s="19" t="s">
        <v>576</v>
      </c>
      <c r="M262" s="145" t="s">
        <v>990</v>
      </c>
      <c r="N262" s="52">
        <v>160</v>
      </c>
      <c r="O262" s="51">
        <v>160</v>
      </c>
      <c r="P262" s="52">
        <v>0</v>
      </c>
      <c r="Q262" s="52">
        <v>0</v>
      </c>
      <c r="R262" s="52">
        <v>0</v>
      </c>
      <c r="S262" s="52"/>
    </row>
    <row r="263" spans="1:19" s="126" customFormat="1" ht="51" customHeight="1">
      <c r="A263" s="190">
        <v>358</v>
      </c>
      <c r="B263" s="284" t="s">
        <v>1056</v>
      </c>
      <c r="C263" s="15"/>
      <c r="D263" s="41" t="s">
        <v>151</v>
      </c>
      <c r="E263" s="19"/>
      <c r="F263" s="19"/>
      <c r="G263" s="19"/>
      <c r="H263" s="19"/>
      <c r="I263" s="19"/>
      <c r="J263" s="19"/>
      <c r="K263" s="105" t="s">
        <v>1058</v>
      </c>
      <c r="L263" s="19" t="s">
        <v>576</v>
      </c>
      <c r="M263" s="145" t="s">
        <v>1053</v>
      </c>
      <c r="N263" s="52">
        <v>30</v>
      </c>
      <c r="O263" s="51">
        <v>30</v>
      </c>
      <c r="P263" s="52">
        <v>0</v>
      </c>
      <c r="Q263" s="52">
        <v>0</v>
      </c>
      <c r="R263" s="52">
        <v>0</v>
      </c>
      <c r="S263" s="52"/>
    </row>
    <row r="264" spans="1:19" s="126" customFormat="1" ht="51" customHeight="1">
      <c r="A264" s="211"/>
      <c r="B264" s="285"/>
      <c r="C264" s="15"/>
      <c r="D264" s="41" t="s">
        <v>233</v>
      </c>
      <c r="E264" s="19"/>
      <c r="F264" s="19"/>
      <c r="G264" s="19"/>
      <c r="H264" s="19"/>
      <c r="I264" s="19"/>
      <c r="J264" s="19"/>
      <c r="K264" s="105" t="s">
        <v>1007</v>
      </c>
      <c r="L264" s="19" t="s">
        <v>576</v>
      </c>
      <c r="M264" s="145" t="s">
        <v>990</v>
      </c>
      <c r="N264" s="52">
        <v>30</v>
      </c>
      <c r="O264" s="51">
        <v>30</v>
      </c>
      <c r="P264" s="52">
        <v>0</v>
      </c>
      <c r="Q264" s="52">
        <v>0</v>
      </c>
      <c r="R264" s="52">
        <v>0</v>
      </c>
      <c r="S264" s="52"/>
    </row>
    <row r="265" spans="1:19" s="126" customFormat="1" ht="51" customHeight="1">
      <c r="A265" s="191"/>
      <c r="B265" s="286"/>
      <c r="C265" s="15"/>
      <c r="D265" s="41" t="s">
        <v>11</v>
      </c>
      <c r="E265" s="19"/>
      <c r="F265" s="19"/>
      <c r="G265" s="19"/>
      <c r="H265" s="19"/>
      <c r="I265" s="19"/>
      <c r="J265" s="19"/>
      <c r="K265" s="91" t="s">
        <v>1057</v>
      </c>
      <c r="L265" s="19" t="s">
        <v>576</v>
      </c>
      <c r="M265" s="145" t="s">
        <v>1053</v>
      </c>
      <c r="N265" s="52">
        <v>30</v>
      </c>
      <c r="O265" s="51">
        <v>30</v>
      </c>
      <c r="P265" s="52">
        <v>0</v>
      </c>
      <c r="Q265" s="52">
        <v>0</v>
      </c>
      <c r="R265" s="52">
        <v>0</v>
      </c>
      <c r="S265" s="52"/>
    </row>
    <row r="266" spans="1:19" s="126" customFormat="1" ht="54" customHeight="1">
      <c r="A266" s="32">
        <v>359</v>
      </c>
      <c r="B266" s="167" t="s">
        <v>1008</v>
      </c>
      <c r="C266" s="15"/>
      <c r="D266" s="41" t="s">
        <v>116</v>
      </c>
      <c r="E266" s="19"/>
      <c r="F266" s="19"/>
      <c r="G266" s="19"/>
      <c r="H266" s="19"/>
      <c r="I266" s="19"/>
      <c r="J266" s="19"/>
      <c r="K266" s="19" t="s">
        <v>1009</v>
      </c>
      <c r="L266" s="19" t="s">
        <v>576</v>
      </c>
      <c r="M266" s="145" t="s">
        <v>990</v>
      </c>
      <c r="N266" s="52">
        <v>155</v>
      </c>
      <c r="O266" s="51">
        <v>155</v>
      </c>
      <c r="P266" s="52">
        <v>0</v>
      </c>
      <c r="Q266" s="52">
        <v>0</v>
      </c>
      <c r="R266" s="52">
        <v>0</v>
      </c>
      <c r="S266" s="52"/>
    </row>
    <row r="267" spans="1:19" s="126" customFormat="1" ht="63" customHeight="1">
      <c r="A267" s="32">
        <v>360</v>
      </c>
      <c r="B267" s="167" t="s">
        <v>1010</v>
      </c>
      <c r="C267" s="15"/>
      <c r="D267" s="41" t="s">
        <v>116</v>
      </c>
      <c r="E267" s="19"/>
      <c r="F267" s="19"/>
      <c r="G267" s="19"/>
      <c r="H267" s="19"/>
      <c r="I267" s="19"/>
      <c r="J267" s="19"/>
      <c r="K267" s="19" t="s">
        <v>1011</v>
      </c>
      <c r="L267" s="19" t="s">
        <v>576</v>
      </c>
      <c r="M267" s="145" t="s">
        <v>990</v>
      </c>
      <c r="N267" s="52">
        <v>8000</v>
      </c>
      <c r="O267" s="51">
        <v>8000</v>
      </c>
      <c r="P267" s="52">
        <v>0</v>
      </c>
      <c r="Q267" s="52">
        <v>0</v>
      </c>
      <c r="R267" s="52">
        <v>0</v>
      </c>
      <c r="S267" s="52"/>
    </row>
    <row r="268" spans="1:19" s="126" customFormat="1" ht="54" customHeight="1">
      <c r="A268" s="32">
        <v>361</v>
      </c>
      <c r="B268" s="167" t="s">
        <v>1012</v>
      </c>
      <c r="C268" s="15"/>
      <c r="D268" s="41" t="s">
        <v>11</v>
      </c>
      <c r="E268" s="19"/>
      <c r="F268" s="19"/>
      <c r="G268" s="19"/>
      <c r="H268" s="19"/>
      <c r="I268" s="19"/>
      <c r="J268" s="19"/>
      <c r="K268" s="19" t="s">
        <v>1013</v>
      </c>
      <c r="L268" s="19" t="s">
        <v>576</v>
      </c>
      <c r="M268" s="145" t="s">
        <v>990</v>
      </c>
      <c r="N268" s="52">
        <v>684</v>
      </c>
      <c r="O268" s="51">
        <v>683.68992</v>
      </c>
      <c r="P268" s="52">
        <v>0</v>
      </c>
      <c r="Q268" s="52">
        <v>0</v>
      </c>
      <c r="R268" s="52">
        <v>0</v>
      </c>
      <c r="S268" s="52"/>
    </row>
    <row r="269" spans="1:19" s="126" customFormat="1" ht="63.75" customHeight="1">
      <c r="A269" s="32">
        <v>362</v>
      </c>
      <c r="B269" s="167" t="s">
        <v>1014</v>
      </c>
      <c r="C269" s="15"/>
      <c r="D269" s="41" t="s">
        <v>116</v>
      </c>
      <c r="E269" s="19"/>
      <c r="F269" s="19"/>
      <c r="G269" s="19"/>
      <c r="H269" s="19"/>
      <c r="I269" s="19"/>
      <c r="J269" s="19"/>
      <c r="K269" s="19" t="s">
        <v>1015</v>
      </c>
      <c r="L269" s="19" t="s">
        <v>576</v>
      </c>
      <c r="M269" s="145" t="s">
        <v>990</v>
      </c>
      <c r="N269" s="52">
        <v>2500</v>
      </c>
      <c r="O269" s="51">
        <v>2498.994</v>
      </c>
      <c r="P269" s="52">
        <v>0</v>
      </c>
      <c r="Q269" s="52">
        <v>0</v>
      </c>
      <c r="R269" s="52">
        <v>0</v>
      </c>
      <c r="S269" s="52"/>
    </row>
    <row r="270" spans="1:19" s="126" customFormat="1" ht="73.5" customHeight="1">
      <c r="A270" s="32">
        <v>363</v>
      </c>
      <c r="B270" s="167" t="s">
        <v>1016</v>
      </c>
      <c r="C270" s="15"/>
      <c r="D270" s="41" t="s">
        <v>121</v>
      </c>
      <c r="E270" s="19"/>
      <c r="F270" s="19"/>
      <c r="G270" s="19"/>
      <c r="H270" s="19"/>
      <c r="I270" s="19"/>
      <c r="J270" s="19"/>
      <c r="K270" s="19" t="s">
        <v>1017</v>
      </c>
      <c r="L270" s="19" t="s">
        <v>576</v>
      </c>
      <c r="M270" s="145" t="s">
        <v>990</v>
      </c>
      <c r="N270" s="52">
        <v>40</v>
      </c>
      <c r="O270" s="51">
        <v>40</v>
      </c>
      <c r="P270" s="52">
        <v>0</v>
      </c>
      <c r="Q270" s="52">
        <v>0</v>
      </c>
      <c r="R270" s="52">
        <v>0</v>
      </c>
      <c r="S270" s="52"/>
    </row>
    <row r="271" spans="1:19" s="126" customFormat="1" ht="60">
      <c r="A271" s="32">
        <v>364</v>
      </c>
      <c r="B271" s="27" t="s">
        <v>1051</v>
      </c>
      <c r="C271" s="15"/>
      <c r="D271" s="41" t="s">
        <v>399</v>
      </c>
      <c r="E271" s="19"/>
      <c r="F271" s="19"/>
      <c r="G271" s="19"/>
      <c r="H271" s="19"/>
      <c r="I271" s="19"/>
      <c r="J271" s="19"/>
      <c r="K271" s="19" t="s">
        <v>1052</v>
      </c>
      <c r="L271" s="19" t="s">
        <v>576</v>
      </c>
      <c r="M271" s="145" t="s">
        <v>1053</v>
      </c>
      <c r="N271" s="52">
        <v>400</v>
      </c>
      <c r="O271" s="51">
        <v>400</v>
      </c>
      <c r="P271" s="52">
        <v>0</v>
      </c>
      <c r="Q271" s="52">
        <v>0</v>
      </c>
      <c r="R271" s="52">
        <v>0</v>
      </c>
      <c r="S271" s="52"/>
    </row>
    <row r="272" spans="1:19" s="126" customFormat="1" ht="60">
      <c r="A272" s="32">
        <v>365</v>
      </c>
      <c r="B272" s="167" t="s">
        <v>1054</v>
      </c>
      <c r="C272" s="15"/>
      <c r="D272" s="41" t="s">
        <v>116</v>
      </c>
      <c r="E272" s="19"/>
      <c r="F272" s="19"/>
      <c r="G272" s="19"/>
      <c r="H272" s="19"/>
      <c r="I272" s="19"/>
      <c r="J272" s="19"/>
      <c r="K272" s="19" t="s">
        <v>1196</v>
      </c>
      <c r="L272" s="19" t="s">
        <v>576</v>
      </c>
      <c r="M272" s="145" t="s">
        <v>1053</v>
      </c>
      <c r="N272" s="52">
        <v>1000</v>
      </c>
      <c r="O272" s="51">
        <v>642.32389</v>
      </c>
      <c r="P272" s="52">
        <v>0</v>
      </c>
      <c r="Q272" s="52">
        <v>0</v>
      </c>
      <c r="R272" s="52">
        <v>0</v>
      </c>
      <c r="S272" s="52"/>
    </row>
    <row r="273" spans="1:19" s="126" customFormat="1" ht="60">
      <c r="A273" s="32">
        <v>366</v>
      </c>
      <c r="B273" s="167" t="s">
        <v>1055</v>
      </c>
      <c r="C273" s="15"/>
      <c r="D273" s="41" t="s">
        <v>116</v>
      </c>
      <c r="E273" s="19"/>
      <c r="F273" s="19"/>
      <c r="G273" s="19"/>
      <c r="H273" s="19"/>
      <c r="I273" s="19"/>
      <c r="J273" s="19"/>
      <c r="K273" s="19" t="s">
        <v>1169</v>
      </c>
      <c r="L273" s="19" t="s">
        <v>576</v>
      </c>
      <c r="M273" s="145" t="s">
        <v>1170</v>
      </c>
      <c r="N273" s="52">
        <v>468.97739</v>
      </c>
      <c r="O273" s="51">
        <v>468.877</v>
      </c>
      <c r="P273" s="52">
        <v>0</v>
      </c>
      <c r="Q273" s="52">
        <v>0</v>
      </c>
      <c r="R273" s="52">
        <v>0</v>
      </c>
      <c r="S273" s="52"/>
    </row>
    <row r="274" spans="1:19" s="129" customFormat="1" ht="63.75" customHeight="1">
      <c r="A274" s="96">
        <v>0</v>
      </c>
      <c r="B274" s="30" t="s">
        <v>377</v>
      </c>
      <c r="C274" s="97"/>
      <c r="D274" s="102" t="s">
        <v>526</v>
      </c>
      <c r="E274" s="97"/>
      <c r="F274" s="97"/>
      <c r="G274" s="97"/>
      <c r="H274" s="97"/>
      <c r="I274" s="97"/>
      <c r="J274" s="97"/>
      <c r="K274" s="91" t="s">
        <v>1074</v>
      </c>
      <c r="L274" s="97" t="s">
        <v>576</v>
      </c>
      <c r="M274" s="97" t="s">
        <v>746</v>
      </c>
      <c r="N274" s="45">
        <v>45557</v>
      </c>
      <c r="O274" s="44">
        <v>45557</v>
      </c>
      <c r="P274" s="45">
        <v>38263</v>
      </c>
      <c r="Q274" s="45">
        <v>38263</v>
      </c>
      <c r="R274" s="45">
        <v>38263</v>
      </c>
      <c r="S274" s="45"/>
    </row>
    <row r="275" spans="1:19" s="129" customFormat="1" ht="74.25" customHeight="1">
      <c r="A275" s="96">
        <v>367</v>
      </c>
      <c r="B275" s="30" t="s">
        <v>1086</v>
      </c>
      <c r="C275" s="97"/>
      <c r="D275" s="103" t="s">
        <v>136</v>
      </c>
      <c r="E275" s="99"/>
      <c r="F275" s="99"/>
      <c r="G275" s="99"/>
      <c r="H275" s="99"/>
      <c r="I275" s="99"/>
      <c r="J275" s="99"/>
      <c r="K275" s="105" t="s">
        <v>1087</v>
      </c>
      <c r="L275" s="99" t="s">
        <v>576</v>
      </c>
      <c r="M275" s="99" t="s">
        <v>1088</v>
      </c>
      <c r="N275" s="49">
        <v>25</v>
      </c>
      <c r="O275" s="46">
        <v>25</v>
      </c>
      <c r="P275" s="49">
        <v>0</v>
      </c>
      <c r="Q275" s="49">
        <v>0</v>
      </c>
      <c r="R275" s="49">
        <v>0</v>
      </c>
      <c r="S275" s="49"/>
    </row>
    <row r="276" spans="1:19" s="129" customFormat="1" ht="75.75" customHeight="1">
      <c r="A276" s="96">
        <v>368</v>
      </c>
      <c r="B276" s="30" t="s">
        <v>1089</v>
      </c>
      <c r="C276" s="97"/>
      <c r="D276" s="103" t="s">
        <v>136</v>
      </c>
      <c r="E276" s="99"/>
      <c r="F276" s="99"/>
      <c r="G276" s="99"/>
      <c r="H276" s="99"/>
      <c r="I276" s="99"/>
      <c r="J276" s="99"/>
      <c r="K276" s="105" t="s">
        <v>1090</v>
      </c>
      <c r="L276" s="99" t="s">
        <v>576</v>
      </c>
      <c r="M276" s="99" t="s">
        <v>1091</v>
      </c>
      <c r="N276" s="49">
        <v>200</v>
      </c>
      <c r="O276" s="46">
        <v>168.54966</v>
      </c>
      <c r="P276" s="49">
        <v>0</v>
      </c>
      <c r="Q276" s="49">
        <v>0</v>
      </c>
      <c r="R276" s="49">
        <v>0</v>
      </c>
      <c r="S276" s="49"/>
    </row>
    <row r="277" spans="1:19" s="129" customFormat="1" ht="63.75" customHeight="1">
      <c r="A277" s="96">
        <v>369</v>
      </c>
      <c r="B277" s="30" t="s">
        <v>1092</v>
      </c>
      <c r="C277" s="97"/>
      <c r="D277" s="103" t="s">
        <v>136</v>
      </c>
      <c r="E277" s="99"/>
      <c r="F277" s="99"/>
      <c r="G277" s="99"/>
      <c r="H277" s="99"/>
      <c r="I277" s="99"/>
      <c r="J277" s="99"/>
      <c r="K277" s="105" t="s">
        <v>1093</v>
      </c>
      <c r="L277" s="99" t="s">
        <v>576</v>
      </c>
      <c r="M277" s="99" t="s">
        <v>1091</v>
      </c>
      <c r="N277" s="49">
        <v>52</v>
      </c>
      <c r="O277" s="46">
        <v>52</v>
      </c>
      <c r="P277" s="49">
        <v>0</v>
      </c>
      <c r="Q277" s="49">
        <v>0</v>
      </c>
      <c r="R277" s="49">
        <v>0</v>
      </c>
      <c r="S277" s="49"/>
    </row>
    <row r="278" spans="1:19" s="129" customFormat="1" ht="85.5" customHeight="1">
      <c r="A278" s="96">
        <v>370</v>
      </c>
      <c r="B278" s="30" t="s">
        <v>1094</v>
      </c>
      <c r="C278" s="97"/>
      <c r="D278" s="103" t="s">
        <v>193</v>
      </c>
      <c r="E278" s="99"/>
      <c r="F278" s="99"/>
      <c r="G278" s="99"/>
      <c r="H278" s="99"/>
      <c r="I278" s="99"/>
      <c r="J278" s="99"/>
      <c r="K278" s="105" t="s">
        <v>1095</v>
      </c>
      <c r="L278" s="99" t="s">
        <v>576</v>
      </c>
      <c r="M278" s="99" t="s">
        <v>1096</v>
      </c>
      <c r="N278" s="49">
        <v>304.9</v>
      </c>
      <c r="O278" s="46">
        <v>304.9</v>
      </c>
      <c r="P278" s="49">
        <v>0</v>
      </c>
      <c r="Q278" s="49">
        <v>0</v>
      </c>
      <c r="R278" s="49">
        <v>0</v>
      </c>
      <c r="S278" s="49"/>
    </row>
    <row r="279" spans="1:19" s="129" customFormat="1" ht="63.75" customHeight="1">
      <c r="A279" s="96">
        <v>371</v>
      </c>
      <c r="B279" s="30" t="s">
        <v>1097</v>
      </c>
      <c r="C279" s="97"/>
      <c r="D279" s="103" t="s">
        <v>514</v>
      </c>
      <c r="E279" s="99"/>
      <c r="F279" s="99"/>
      <c r="G279" s="99"/>
      <c r="H279" s="99"/>
      <c r="I279" s="99"/>
      <c r="J279" s="99"/>
      <c r="K279" s="105" t="s">
        <v>1098</v>
      </c>
      <c r="L279" s="99" t="s">
        <v>576</v>
      </c>
      <c r="M279" s="99" t="s">
        <v>1096</v>
      </c>
      <c r="N279" s="49">
        <v>134.8</v>
      </c>
      <c r="O279" s="46">
        <v>134.8</v>
      </c>
      <c r="P279" s="49">
        <v>0</v>
      </c>
      <c r="Q279" s="49">
        <v>0</v>
      </c>
      <c r="R279" s="49">
        <v>0</v>
      </c>
      <c r="S279" s="49"/>
    </row>
    <row r="280" spans="1:19" s="129" customFormat="1" ht="87" customHeight="1">
      <c r="A280" s="96">
        <v>372</v>
      </c>
      <c r="B280" s="30" t="s">
        <v>1099</v>
      </c>
      <c r="C280" s="97"/>
      <c r="D280" s="103" t="s">
        <v>116</v>
      </c>
      <c r="E280" s="99"/>
      <c r="F280" s="99"/>
      <c r="G280" s="99"/>
      <c r="H280" s="99"/>
      <c r="I280" s="99"/>
      <c r="J280" s="99"/>
      <c r="K280" s="105" t="s">
        <v>1099</v>
      </c>
      <c r="L280" s="99" t="s">
        <v>576</v>
      </c>
      <c r="M280" s="99" t="s">
        <v>1096</v>
      </c>
      <c r="N280" s="49">
        <v>70</v>
      </c>
      <c r="O280" s="46">
        <v>70</v>
      </c>
      <c r="P280" s="49">
        <v>0</v>
      </c>
      <c r="Q280" s="49">
        <v>0</v>
      </c>
      <c r="R280" s="49">
        <v>0</v>
      </c>
      <c r="S280" s="49"/>
    </row>
    <row r="281" spans="1:19" s="129" customFormat="1" ht="157.5" customHeight="1">
      <c r="A281" s="96">
        <v>373</v>
      </c>
      <c r="B281" s="30" t="s">
        <v>1100</v>
      </c>
      <c r="C281" s="97"/>
      <c r="D281" s="103" t="s">
        <v>399</v>
      </c>
      <c r="E281" s="99"/>
      <c r="F281" s="99"/>
      <c r="G281" s="99"/>
      <c r="H281" s="99"/>
      <c r="I281" s="99"/>
      <c r="J281" s="99"/>
      <c r="K281" s="105" t="s">
        <v>1101</v>
      </c>
      <c r="L281" s="99" t="s">
        <v>576</v>
      </c>
      <c r="M281" s="99" t="s">
        <v>1096</v>
      </c>
      <c r="N281" s="49">
        <v>65</v>
      </c>
      <c r="O281" s="46">
        <v>65</v>
      </c>
      <c r="P281" s="49">
        <v>0</v>
      </c>
      <c r="Q281" s="49">
        <v>0</v>
      </c>
      <c r="R281" s="49">
        <v>0</v>
      </c>
      <c r="S281" s="49"/>
    </row>
    <row r="282" spans="1:19" s="129" customFormat="1" ht="63.75" customHeight="1">
      <c r="A282" s="96">
        <v>374</v>
      </c>
      <c r="B282" s="30" t="s">
        <v>1102</v>
      </c>
      <c r="C282" s="97"/>
      <c r="D282" s="103" t="s">
        <v>116</v>
      </c>
      <c r="E282" s="99"/>
      <c r="F282" s="99"/>
      <c r="G282" s="99"/>
      <c r="H282" s="99"/>
      <c r="I282" s="99"/>
      <c r="J282" s="99"/>
      <c r="K282" s="105" t="s">
        <v>1103</v>
      </c>
      <c r="L282" s="99" t="s">
        <v>576</v>
      </c>
      <c r="M282" s="99" t="s">
        <v>1096</v>
      </c>
      <c r="N282" s="49">
        <v>40</v>
      </c>
      <c r="O282" s="46">
        <v>38.4</v>
      </c>
      <c r="P282" s="49">
        <v>0</v>
      </c>
      <c r="Q282" s="49">
        <v>0</v>
      </c>
      <c r="R282" s="49">
        <v>0</v>
      </c>
      <c r="S282" s="49"/>
    </row>
    <row r="283" spans="1:19" s="129" customFormat="1" ht="75.75" customHeight="1">
      <c r="A283" s="96">
        <v>375</v>
      </c>
      <c r="B283" s="30" t="s">
        <v>1104</v>
      </c>
      <c r="C283" s="97"/>
      <c r="D283" s="103" t="s">
        <v>11</v>
      </c>
      <c r="E283" s="99"/>
      <c r="F283" s="99"/>
      <c r="G283" s="99"/>
      <c r="H283" s="99"/>
      <c r="I283" s="99"/>
      <c r="J283" s="99"/>
      <c r="K283" s="105" t="s">
        <v>1105</v>
      </c>
      <c r="L283" s="99" t="s">
        <v>576</v>
      </c>
      <c r="M283" s="99" t="s">
        <v>1096</v>
      </c>
      <c r="N283" s="49">
        <v>100</v>
      </c>
      <c r="O283" s="46">
        <v>99.82057</v>
      </c>
      <c r="P283" s="49">
        <v>0</v>
      </c>
      <c r="Q283" s="49">
        <v>0</v>
      </c>
      <c r="R283" s="49">
        <v>0</v>
      </c>
      <c r="S283" s="49"/>
    </row>
    <row r="284" spans="1:19" s="129" customFormat="1" ht="73.5" customHeight="1">
      <c r="A284" s="96">
        <v>376</v>
      </c>
      <c r="B284" s="30" t="s">
        <v>1106</v>
      </c>
      <c r="C284" s="97"/>
      <c r="D284" s="103" t="s">
        <v>116</v>
      </c>
      <c r="E284" s="99"/>
      <c r="F284" s="99"/>
      <c r="G284" s="99"/>
      <c r="H284" s="99"/>
      <c r="I284" s="99"/>
      <c r="J284" s="99"/>
      <c r="K284" s="105" t="s">
        <v>1107</v>
      </c>
      <c r="L284" s="99" t="s">
        <v>576</v>
      </c>
      <c r="M284" s="99" t="s">
        <v>1096</v>
      </c>
      <c r="N284" s="49">
        <v>1026.9</v>
      </c>
      <c r="O284" s="46">
        <v>1026.9</v>
      </c>
      <c r="P284" s="49">
        <v>0</v>
      </c>
      <c r="Q284" s="49">
        <v>0</v>
      </c>
      <c r="R284" s="49">
        <v>0</v>
      </c>
      <c r="S284" s="49"/>
    </row>
    <row r="285" spans="1:19" s="129" customFormat="1" ht="73.5" customHeight="1">
      <c r="A285" s="96">
        <v>377</v>
      </c>
      <c r="B285" s="30" t="s">
        <v>1108</v>
      </c>
      <c r="C285" s="97"/>
      <c r="D285" s="103" t="s">
        <v>116</v>
      </c>
      <c r="E285" s="99"/>
      <c r="F285" s="99"/>
      <c r="G285" s="99"/>
      <c r="H285" s="99"/>
      <c r="I285" s="99"/>
      <c r="J285" s="99"/>
      <c r="K285" s="105" t="s">
        <v>1172</v>
      </c>
      <c r="L285" s="99" t="s">
        <v>576</v>
      </c>
      <c r="M285" s="99" t="s">
        <v>1096</v>
      </c>
      <c r="N285" s="49">
        <v>2317.2</v>
      </c>
      <c r="O285" s="46">
        <v>2317.2</v>
      </c>
      <c r="P285" s="49">
        <v>0</v>
      </c>
      <c r="Q285" s="49">
        <v>0</v>
      </c>
      <c r="R285" s="49">
        <v>0</v>
      </c>
      <c r="S285" s="49"/>
    </row>
    <row r="286" spans="1:19" s="129" customFormat="1" ht="60.75" customHeight="1">
      <c r="A286" s="96">
        <v>378</v>
      </c>
      <c r="B286" s="30" t="s">
        <v>1109</v>
      </c>
      <c r="C286" s="97"/>
      <c r="D286" s="103" t="s">
        <v>136</v>
      </c>
      <c r="E286" s="99"/>
      <c r="F286" s="99"/>
      <c r="G286" s="99"/>
      <c r="H286" s="99"/>
      <c r="I286" s="99"/>
      <c r="J286" s="99"/>
      <c r="K286" s="105" t="s">
        <v>1110</v>
      </c>
      <c r="L286" s="99" t="s">
        <v>576</v>
      </c>
      <c r="M286" s="99" t="s">
        <v>1111</v>
      </c>
      <c r="N286" s="49">
        <v>72</v>
      </c>
      <c r="O286" s="46">
        <v>72</v>
      </c>
      <c r="P286" s="49">
        <v>0</v>
      </c>
      <c r="Q286" s="49">
        <v>0</v>
      </c>
      <c r="R286" s="49">
        <v>0</v>
      </c>
      <c r="S286" s="49"/>
    </row>
    <row r="287" spans="1:19" s="126" customFormat="1" ht="96.75" customHeight="1">
      <c r="A287" s="33">
        <v>552</v>
      </c>
      <c r="B287" s="21" t="s">
        <v>758</v>
      </c>
      <c r="C287" s="166"/>
      <c r="D287" s="38" t="s">
        <v>158</v>
      </c>
      <c r="E287" s="187" t="s">
        <v>155</v>
      </c>
      <c r="F287" s="187" t="s">
        <v>156</v>
      </c>
      <c r="G287" s="187" t="s">
        <v>512</v>
      </c>
      <c r="H287" s="187" t="s">
        <v>352</v>
      </c>
      <c r="I287" s="187" t="s">
        <v>154</v>
      </c>
      <c r="J287" s="187" t="s">
        <v>153</v>
      </c>
      <c r="K287" s="17" t="s">
        <v>767</v>
      </c>
      <c r="L287" s="17" t="s">
        <v>576</v>
      </c>
      <c r="M287" s="17" t="s">
        <v>768</v>
      </c>
      <c r="N287" s="49">
        <v>8936.8</v>
      </c>
      <c r="O287" s="46">
        <v>8377.188</v>
      </c>
      <c r="P287" s="49">
        <v>0</v>
      </c>
      <c r="Q287" s="49">
        <v>0</v>
      </c>
      <c r="R287" s="49">
        <v>0</v>
      </c>
      <c r="S287" s="49"/>
    </row>
    <row r="288" spans="1:19" s="126" customFormat="1" ht="21" customHeight="1" hidden="1">
      <c r="A288" s="90"/>
      <c r="B288" s="74"/>
      <c r="C288" s="180"/>
      <c r="D288" s="39"/>
      <c r="E288" s="202"/>
      <c r="F288" s="202"/>
      <c r="G288" s="202"/>
      <c r="H288" s="202"/>
      <c r="I288" s="202"/>
      <c r="J288" s="202"/>
      <c r="K288" s="147"/>
      <c r="L288" s="147"/>
      <c r="M288" s="147"/>
      <c r="N288" s="57"/>
      <c r="O288" s="47"/>
      <c r="P288" s="57"/>
      <c r="Q288" s="57"/>
      <c r="R288" s="57"/>
      <c r="S288" s="52"/>
    </row>
    <row r="289" spans="1:19" s="126" customFormat="1" ht="60.75" customHeight="1">
      <c r="A289" s="90">
        <v>582</v>
      </c>
      <c r="B289" s="74" t="s">
        <v>839</v>
      </c>
      <c r="C289" s="180"/>
      <c r="D289" s="39" t="s">
        <v>158</v>
      </c>
      <c r="E289" s="202"/>
      <c r="F289" s="202"/>
      <c r="G289" s="202"/>
      <c r="H289" s="202"/>
      <c r="I289" s="202"/>
      <c r="J289" s="202"/>
      <c r="K289" s="18" t="s">
        <v>870</v>
      </c>
      <c r="L289" s="18" t="s">
        <v>576</v>
      </c>
      <c r="M289" s="18" t="s">
        <v>871</v>
      </c>
      <c r="N289" s="57">
        <v>3177.3</v>
      </c>
      <c r="O289" s="47">
        <v>3177.3</v>
      </c>
      <c r="P289" s="57">
        <v>0</v>
      </c>
      <c r="Q289" s="57">
        <v>0</v>
      </c>
      <c r="R289" s="57">
        <v>0</v>
      </c>
      <c r="S289" s="45"/>
    </row>
    <row r="290" spans="1:19" s="127" customFormat="1" ht="90.75" customHeight="1">
      <c r="A290" s="178"/>
      <c r="B290" s="79"/>
      <c r="C290" s="180"/>
      <c r="D290" s="179"/>
      <c r="E290" s="202"/>
      <c r="F290" s="202"/>
      <c r="G290" s="202"/>
      <c r="H290" s="202"/>
      <c r="I290" s="202"/>
      <c r="J290" s="202"/>
      <c r="K290" s="18" t="s">
        <v>809</v>
      </c>
      <c r="L290" s="18" t="s">
        <v>576</v>
      </c>
      <c r="M290" s="147" t="s">
        <v>810</v>
      </c>
      <c r="N290" s="47"/>
      <c r="O290" s="47"/>
      <c r="P290" s="47"/>
      <c r="Q290" s="47"/>
      <c r="R290" s="47"/>
      <c r="S290" s="44"/>
    </row>
    <row r="291" spans="1:19" s="127" customFormat="1" ht="85.5" customHeight="1">
      <c r="A291" s="80"/>
      <c r="B291" s="27"/>
      <c r="C291" s="114"/>
      <c r="D291" s="82"/>
      <c r="E291" s="188"/>
      <c r="F291" s="188"/>
      <c r="G291" s="188"/>
      <c r="H291" s="188"/>
      <c r="I291" s="188"/>
      <c r="J291" s="188"/>
      <c r="K291" s="19" t="s">
        <v>1140</v>
      </c>
      <c r="L291" s="19" t="s">
        <v>576</v>
      </c>
      <c r="M291" s="122" t="s">
        <v>1141</v>
      </c>
      <c r="N291" s="51"/>
      <c r="O291" s="51"/>
      <c r="P291" s="51"/>
      <c r="Q291" s="51"/>
      <c r="R291" s="51"/>
      <c r="S291" s="44"/>
    </row>
    <row r="292" spans="1:19" s="127" customFormat="1" ht="85.5" customHeight="1">
      <c r="A292" s="31">
        <v>560</v>
      </c>
      <c r="B292" s="28" t="s">
        <v>627</v>
      </c>
      <c r="C292" s="11"/>
      <c r="D292" s="40" t="s">
        <v>595</v>
      </c>
      <c r="E292" s="19"/>
      <c r="F292" s="19"/>
      <c r="G292" s="19"/>
      <c r="H292" s="19"/>
      <c r="I292" s="19"/>
      <c r="J292" s="19"/>
      <c r="K292" s="19" t="s">
        <v>872</v>
      </c>
      <c r="L292" s="19" t="s">
        <v>576</v>
      </c>
      <c r="M292" s="19" t="s">
        <v>873</v>
      </c>
      <c r="N292" s="44">
        <v>100</v>
      </c>
      <c r="O292" s="44">
        <v>100</v>
      </c>
      <c r="P292" s="44">
        <v>0</v>
      </c>
      <c r="Q292" s="44">
        <v>0</v>
      </c>
      <c r="R292" s="44">
        <v>0</v>
      </c>
      <c r="S292" s="44"/>
    </row>
    <row r="293" spans="1:19" s="127" customFormat="1" ht="112.5" customHeight="1">
      <c r="A293" s="31">
        <v>562</v>
      </c>
      <c r="B293" s="28" t="s">
        <v>978</v>
      </c>
      <c r="C293" s="11"/>
      <c r="D293" s="40" t="s">
        <v>233</v>
      </c>
      <c r="E293" s="19"/>
      <c r="F293" s="19"/>
      <c r="G293" s="19"/>
      <c r="H293" s="3" t="s">
        <v>979</v>
      </c>
      <c r="I293" s="3" t="s">
        <v>191</v>
      </c>
      <c r="J293" s="3" t="s">
        <v>629</v>
      </c>
      <c r="K293" s="19" t="s">
        <v>945</v>
      </c>
      <c r="L293" s="19" t="s">
        <v>576</v>
      </c>
      <c r="M293" s="145" t="s">
        <v>946</v>
      </c>
      <c r="N293" s="44">
        <v>413.5</v>
      </c>
      <c r="O293" s="44">
        <v>413.5</v>
      </c>
      <c r="P293" s="44">
        <v>0</v>
      </c>
      <c r="Q293" s="44">
        <v>0</v>
      </c>
      <c r="R293" s="44">
        <v>0</v>
      </c>
      <c r="S293" s="44"/>
    </row>
    <row r="294" spans="1:19" s="127" customFormat="1" ht="84.75" customHeight="1">
      <c r="A294" s="31">
        <v>563</v>
      </c>
      <c r="B294" s="28" t="s">
        <v>956</v>
      </c>
      <c r="C294" s="11"/>
      <c r="D294" s="40" t="s">
        <v>116</v>
      </c>
      <c r="E294" s="19"/>
      <c r="F294" s="19"/>
      <c r="G294" s="19"/>
      <c r="H294" s="19" t="s">
        <v>980</v>
      </c>
      <c r="I294" s="19" t="s">
        <v>191</v>
      </c>
      <c r="J294" s="19" t="s">
        <v>630</v>
      </c>
      <c r="K294" s="19" t="s">
        <v>1024</v>
      </c>
      <c r="L294" s="19" t="s">
        <v>576</v>
      </c>
      <c r="M294" s="145" t="s">
        <v>1025</v>
      </c>
      <c r="N294" s="44">
        <v>3597</v>
      </c>
      <c r="O294" s="44">
        <v>3580.53985</v>
      </c>
      <c r="P294" s="44">
        <v>0</v>
      </c>
      <c r="Q294" s="44">
        <v>0</v>
      </c>
      <c r="R294" s="44">
        <v>0</v>
      </c>
      <c r="S294" s="44"/>
    </row>
    <row r="295" spans="1:19" s="128" customFormat="1" ht="87" customHeight="1">
      <c r="A295" s="96">
        <v>566</v>
      </c>
      <c r="B295" s="30" t="s">
        <v>236</v>
      </c>
      <c r="C295" s="30"/>
      <c r="D295" s="102" t="s">
        <v>136</v>
      </c>
      <c r="E295" s="97"/>
      <c r="F295" s="97"/>
      <c r="G295" s="97"/>
      <c r="H295" s="97" t="s">
        <v>387</v>
      </c>
      <c r="I295" s="97" t="s">
        <v>523</v>
      </c>
      <c r="J295" s="97" t="s">
        <v>311</v>
      </c>
      <c r="K295" s="97" t="s">
        <v>1164</v>
      </c>
      <c r="L295" s="97" t="s">
        <v>576</v>
      </c>
      <c r="M295" s="97" t="s">
        <v>748</v>
      </c>
      <c r="N295" s="45">
        <v>1894.3</v>
      </c>
      <c r="O295" s="44">
        <v>1769.35769</v>
      </c>
      <c r="P295" s="45"/>
      <c r="Q295" s="45"/>
      <c r="R295" s="45"/>
      <c r="S295" s="45"/>
    </row>
    <row r="296" spans="1:19" s="129" customFormat="1" ht="72.75" customHeight="1">
      <c r="A296" s="96">
        <v>567</v>
      </c>
      <c r="B296" s="30" t="s">
        <v>237</v>
      </c>
      <c r="C296" s="97"/>
      <c r="D296" s="102" t="s">
        <v>421</v>
      </c>
      <c r="E296" s="97"/>
      <c r="F296" s="97"/>
      <c r="G296" s="97"/>
      <c r="H296" s="97" t="s">
        <v>524</v>
      </c>
      <c r="I296" s="97" t="s">
        <v>375</v>
      </c>
      <c r="J296" s="97" t="s">
        <v>63</v>
      </c>
      <c r="K296" s="97" t="s">
        <v>766</v>
      </c>
      <c r="L296" s="97" t="s">
        <v>576</v>
      </c>
      <c r="M296" s="97" t="s">
        <v>749</v>
      </c>
      <c r="N296" s="45">
        <v>4654.7</v>
      </c>
      <c r="O296" s="44">
        <v>4546.72885</v>
      </c>
      <c r="P296" s="45"/>
      <c r="Q296" s="45"/>
      <c r="R296" s="45"/>
      <c r="S296" s="45"/>
    </row>
    <row r="297" spans="1:19" s="129" customFormat="1" ht="96">
      <c r="A297" s="96">
        <v>576</v>
      </c>
      <c r="B297" s="30" t="s">
        <v>1112</v>
      </c>
      <c r="C297" s="97"/>
      <c r="D297" s="102" t="s">
        <v>514</v>
      </c>
      <c r="E297" s="97"/>
      <c r="F297" s="97"/>
      <c r="G297" s="97"/>
      <c r="H297" s="97"/>
      <c r="I297" s="97"/>
      <c r="J297" s="97"/>
      <c r="K297" s="97" t="s">
        <v>1113</v>
      </c>
      <c r="L297" s="97" t="s">
        <v>576</v>
      </c>
      <c r="M297" s="97" t="s">
        <v>1114</v>
      </c>
      <c r="N297" s="45">
        <v>3927.133</v>
      </c>
      <c r="O297" s="44">
        <v>0</v>
      </c>
      <c r="P297" s="45">
        <v>0</v>
      </c>
      <c r="Q297" s="45">
        <v>0</v>
      </c>
      <c r="R297" s="45">
        <v>0</v>
      </c>
      <c r="S297" s="45"/>
    </row>
    <row r="298" spans="1:19" s="129" customFormat="1" ht="86.25" customHeight="1">
      <c r="A298" s="96">
        <v>579</v>
      </c>
      <c r="B298" s="30" t="s">
        <v>238</v>
      </c>
      <c r="C298" s="97"/>
      <c r="D298" s="102" t="s">
        <v>116</v>
      </c>
      <c r="E298" s="97"/>
      <c r="F298" s="97"/>
      <c r="G298" s="97"/>
      <c r="H298" s="97" t="s">
        <v>387</v>
      </c>
      <c r="I298" s="97" t="s">
        <v>525</v>
      </c>
      <c r="J298" s="97" t="s">
        <v>311</v>
      </c>
      <c r="K298" s="97" t="s">
        <v>1144</v>
      </c>
      <c r="L298" s="97" t="s">
        <v>576</v>
      </c>
      <c r="M298" s="97" t="s">
        <v>747</v>
      </c>
      <c r="N298" s="45">
        <v>21329</v>
      </c>
      <c r="O298" s="44">
        <v>20840.4977</v>
      </c>
      <c r="P298" s="45"/>
      <c r="Q298" s="45"/>
      <c r="R298" s="45"/>
      <c r="S298" s="45"/>
    </row>
    <row r="299" spans="1:19" s="128" customFormat="1" ht="106.5" customHeight="1">
      <c r="A299" s="96">
        <v>584</v>
      </c>
      <c r="B299" s="30" t="s">
        <v>517</v>
      </c>
      <c r="C299" s="30"/>
      <c r="D299" s="103" t="s">
        <v>518</v>
      </c>
      <c r="E299" s="97" t="s">
        <v>519</v>
      </c>
      <c r="F299" s="97" t="s">
        <v>520</v>
      </c>
      <c r="G299" s="97" t="s">
        <v>521</v>
      </c>
      <c r="H299" s="97" t="s">
        <v>522</v>
      </c>
      <c r="I299" s="97" t="s">
        <v>326</v>
      </c>
      <c r="J299" s="97" t="s">
        <v>98</v>
      </c>
      <c r="K299" s="97" t="s">
        <v>924</v>
      </c>
      <c r="L299" s="97"/>
      <c r="M299" s="97" t="s">
        <v>748</v>
      </c>
      <c r="N299" s="45">
        <v>1117.8</v>
      </c>
      <c r="O299" s="44">
        <v>1117.8</v>
      </c>
      <c r="P299" s="45">
        <v>0</v>
      </c>
      <c r="Q299" s="45">
        <v>0</v>
      </c>
      <c r="R299" s="45">
        <v>0</v>
      </c>
      <c r="S299" s="45"/>
    </row>
    <row r="300" spans="1:19" s="129" customFormat="1" ht="96">
      <c r="A300" s="32">
        <v>585</v>
      </c>
      <c r="B300" s="30" t="s">
        <v>1115</v>
      </c>
      <c r="C300" s="8"/>
      <c r="D300" s="37" t="s">
        <v>136</v>
      </c>
      <c r="E300" s="3"/>
      <c r="F300" s="3"/>
      <c r="G300" s="97"/>
      <c r="H300" s="97"/>
      <c r="I300" s="97"/>
      <c r="J300" s="97"/>
      <c r="K300" s="97" t="s">
        <v>1116</v>
      </c>
      <c r="L300" s="97" t="s">
        <v>576</v>
      </c>
      <c r="M300" s="97" t="s">
        <v>1117</v>
      </c>
      <c r="N300" s="45">
        <v>32.867</v>
      </c>
      <c r="O300" s="44">
        <v>32.867</v>
      </c>
      <c r="P300" s="45"/>
      <c r="Q300" s="45"/>
      <c r="R300" s="45"/>
      <c r="S300" s="45"/>
    </row>
    <row r="301" spans="1:19" s="128" customFormat="1" ht="84.75" customHeight="1">
      <c r="A301" s="98">
        <v>587</v>
      </c>
      <c r="B301" s="101" t="s">
        <v>239</v>
      </c>
      <c r="C301" s="101"/>
      <c r="D301" s="103" t="s">
        <v>514</v>
      </c>
      <c r="E301" s="99"/>
      <c r="F301" s="99"/>
      <c r="G301" s="99"/>
      <c r="H301" s="99" t="s">
        <v>387</v>
      </c>
      <c r="I301" s="99" t="s">
        <v>516</v>
      </c>
      <c r="J301" s="99" t="s">
        <v>311</v>
      </c>
      <c r="K301" s="97" t="s">
        <v>1179</v>
      </c>
      <c r="L301" s="97" t="s">
        <v>576</v>
      </c>
      <c r="M301" s="97" t="s">
        <v>419</v>
      </c>
      <c r="N301" s="45">
        <v>39</v>
      </c>
      <c r="O301" s="44">
        <v>0</v>
      </c>
      <c r="P301" s="45"/>
      <c r="Q301" s="45"/>
      <c r="R301" s="45"/>
      <c r="S301" s="45"/>
    </row>
    <row r="302" spans="1:19" s="128" customFormat="1" ht="74.25" customHeight="1">
      <c r="A302" s="96">
        <v>593</v>
      </c>
      <c r="B302" s="30" t="s">
        <v>889</v>
      </c>
      <c r="C302" s="30"/>
      <c r="D302" s="102" t="s">
        <v>120</v>
      </c>
      <c r="E302" s="97"/>
      <c r="F302" s="97"/>
      <c r="G302" s="97"/>
      <c r="H302" s="97"/>
      <c r="I302" s="99"/>
      <c r="J302" s="99"/>
      <c r="K302" s="99" t="s">
        <v>910</v>
      </c>
      <c r="L302" s="99" t="s">
        <v>576</v>
      </c>
      <c r="M302" s="99" t="s">
        <v>911</v>
      </c>
      <c r="N302" s="45">
        <v>1000</v>
      </c>
      <c r="O302" s="44">
        <v>997.25534</v>
      </c>
      <c r="P302" s="45"/>
      <c r="Q302" s="45"/>
      <c r="R302" s="45"/>
      <c r="S302" s="45"/>
    </row>
    <row r="303" spans="1:19" s="129" customFormat="1" ht="73.5" customHeight="1">
      <c r="A303" s="108">
        <v>617</v>
      </c>
      <c r="B303" s="137" t="s">
        <v>587</v>
      </c>
      <c r="C303" s="100"/>
      <c r="D303" s="111" t="s">
        <v>158</v>
      </c>
      <c r="E303" s="104" t="s">
        <v>155</v>
      </c>
      <c r="F303" s="104" t="s">
        <v>599</v>
      </c>
      <c r="G303" s="104" t="s">
        <v>512</v>
      </c>
      <c r="H303" s="104"/>
      <c r="I303" s="99"/>
      <c r="J303" s="99"/>
      <c r="K303" s="29" t="s">
        <v>528</v>
      </c>
      <c r="L303" s="24" t="s">
        <v>147</v>
      </c>
      <c r="M303" s="24" t="s">
        <v>527</v>
      </c>
      <c r="N303" s="54">
        <v>1968.8</v>
      </c>
      <c r="O303" s="54">
        <v>330</v>
      </c>
      <c r="P303" s="54">
        <v>0</v>
      </c>
      <c r="Q303" s="54">
        <v>0</v>
      </c>
      <c r="R303" s="54">
        <v>0</v>
      </c>
      <c r="S303" s="54"/>
    </row>
    <row r="304" spans="1:19" s="129" customFormat="1" ht="76.5" customHeight="1">
      <c r="A304" s="96">
        <v>656</v>
      </c>
      <c r="B304" s="137" t="s">
        <v>707</v>
      </c>
      <c r="C304" s="97"/>
      <c r="D304" s="102" t="s">
        <v>116</v>
      </c>
      <c r="E304" s="97"/>
      <c r="F304" s="97"/>
      <c r="G304" s="97"/>
      <c r="H304" s="109" t="s">
        <v>632</v>
      </c>
      <c r="I304" s="109" t="s">
        <v>191</v>
      </c>
      <c r="J304" s="109" t="s">
        <v>977</v>
      </c>
      <c r="K304" s="134" t="s">
        <v>1174</v>
      </c>
      <c r="L304" s="97" t="s">
        <v>576</v>
      </c>
      <c r="M304" s="97" t="s">
        <v>1175</v>
      </c>
      <c r="N304" s="54">
        <f>17197.69212+1318.10788</f>
        <v>18515.8</v>
      </c>
      <c r="O304" s="54">
        <v>14942.89024</v>
      </c>
      <c r="P304" s="54">
        <v>0</v>
      </c>
      <c r="Q304" s="54">
        <v>0</v>
      </c>
      <c r="R304" s="54">
        <v>0</v>
      </c>
      <c r="S304" s="54"/>
    </row>
    <row r="305" spans="1:19" s="127" customFormat="1" ht="124.5" customHeight="1">
      <c r="A305" s="31">
        <v>684</v>
      </c>
      <c r="B305" s="28" t="s">
        <v>620</v>
      </c>
      <c r="C305" s="11"/>
      <c r="D305" s="40" t="s">
        <v>136</v>
      </c>
      <c r="E305" s="3"/>
      <c r="F305" s="3"/>
      <c r="G305" s="3"/>
      <c r="H305" s="97" t="s">
        <v>534</v>
      </c>
      <c r="I305" s="97" t="s">
        <v>608</v>
      </c>
      <c r="J305" s="97" t="s">
        <v>311</v>
      </c>
      <c r="K305" s="3" t="s">
        <v>969</v>
      </c>
      <c r="L305" s="3" t="s">
        <v>576</v>
      </c>
      <c r="M305" s="3" t="s">
        <v>749</v>
      </c>
      <c r="N305" s="44">
        <v>31051.265</v>
      </c>
      <c r="O305" s="44">
        <v>30666.21987</v>
      </c>
      <c r="P305" s="44"/>
      <c r="Q305" s="44"/>
      <c r="R305" s="44"/>
      <c r="S305" s="44"/>
    </row>
    <row r="306" spans="1:19" s="127" customFormat="1" ht="51.75" customHeight="1">
      <c r="A306" s="198">
        <v>685</v>
      </c>
      <c r="B306" s="192" t="s">
        <v>888</v>
      </c>
      <c r="C306" s="11"/>
      <c r="D306" s="168" t="s">
        <v>11</v>
      </c>
      <c r="E306" s="187"/>
      <c r="F306" s="187"/>
      <c r="G306" s="187"/>
      <c r="H306" s="215" t="s">
        <v>530</v>
      </c>
      <c r="I306" s="215" t="s">
        <v>531</v>
      </c>
      <c r="J306" s="215" t="s">
        <v>532</v>
      </c>
      <c r="K306" s="24" t="s">
        <v>905</v>
      </c>
      <c r="L306" s="24" t="s">
        <v>576</v>
      </c>
      <c r="M306" s="59" t="s">
        <v>906</v>
      </c>
      <c r="N306" s="44">
        <f>452.088</f>
        <v>452.088</v>
      </c>
      <c r="O306" s="44">
        <v>389.2235</v>
      </c>
      <c r="P306" s="44">
        <v>0</v>
      </c>
      <c r="Q306" s="44">
        <v>0</v>
      </c>
      <c r="R306" s="44">
        <v>0</v>
      </c>
      <c r="S306" s="44"/>
    </row>
    <row r="307" spans="1:19" s="127" customFormat="1" ht="90.75" customHeight="1">
      <c r="A307" s="199"/>
      <c r="B307" s="193"/>
      <c r="C307" s="11"/>
      <c r="D307" s="169" t="s">
        <v>136</v>
      </c>
      <c r="E307" s="188"/>
      <c r="F307" s="188"/>
      <c r="G307" s="188"/>
      <c r="H307" s="217"/>
      <c r="I307" s="217"/>
      <c r="J307" s="217"/>
      <c r="K307" s="25" t="s">
        <v>903</v>
      </c>
      <c r="L307" s="25" t="s">
        <v>576</v>
      </c>
      <c r="M307" s="60" t="s">
        <v>904</v>
      </c>
      <c r="N307" s="44">
        <f>97.861</f>
        <v>97.861</v>
      </c>
      <c r="O307" s="44">
        <v>81.88948</v>
      </c>
      <c r="P307" s="44">
        <v>0</v>
      </c>
      <c r="Q307" s="44">
        <v>0</v>
      </c>
      <c r="R307" s="44">
        <v>0</v>
      </c>
      <c r="S307" s="44"/>
    </row>
    <row r="308" spans="1:19" s="127" customFormat="1" ht="110.25" customHeight="1">
      <c r="A308" s="140">
        <v>686</v>
      </c>
      <c r="B308" s="28" t="s">
        <v>893</v>
      </c>
      <c r="C308" s="11"/>
      <c r="D308" s="40" t="s">
        <v>136</v>
      </c>
      <c r="E308" s="3"/>
      <c r="F308" s="3"/>
      <c r="G308" s="3"/>
      <c r="H308" s="97" t="s">
        <v>530</v>
      </c>
      <c r="I308" s="97" t="s">
        <v>531</v>
      </c>
      <c r="J308" s="97" t="s">
        <v>532</v>
      </c>
      <c r="K308" s="26" t="s">
        <v>1143</v>
      </c>
      <c r="L308" s="26" t="s">
        <v>576</v>
      </c>
      <c r="M308" s="58" t="s">
        <v>947</v>
      </c>
      <c r="N308" s="44">
        <v>370</v>
      </c>
      <c r="O308" s="44">
        <v>370</v>
      </c>
      <c r="P308" s="44">
        <v>0</v>
      </c>
      <c r="Q308" s="44">
        <v>0</v>
      </c>
      <c r="R308" s="44">
        <v>0</v>
      </c>
      <c r="S308" s="44"/>
    </row>
    <row r="309" spans="1:19" s="127" customFormat="1" ht="84.75" customHeight="1">
      <c r="A309" s="198">
        <v>688</v>
      </c>
      <c r="B309" s="192" t="s">
        <v>1018</v>
      </c>
      <c r="C309" s="11"/>
      <c r="D309" s="174" t="s">
        <v>233</v>
      </c>
      <c r="E309" s="187"/>
      <c r="F309" s="187"/>
      <c r="G309" s="187"/>
      <c r="H309" s="215"/>
      <c r="I309" s="215"/>
      <c r="J309" s="215"/>
      <c r="K309" s="106" t="s">
        <v>1019</v>
      </c>
      <c r="L309" s="26" t="s">
        <v>576</v>
      </c>
      <c r="M309" s="58" t="s">
        <v>1020</v>
      </c>
      <c r="N309" s="46">
        <v>100</v>
      </c>
      <c r="O309" s="46">
        <v>99.999</v>
      </c>
      <c r="P309" s="46">
        <v>0</v>
      </c>
      <c r="Q309" s="46">
        <v>0</v>
      </c>
      <c r="R309" s="46">
        <v>0</v>
      </c>
      <c r="S309" s="46"/>
    </row>
    <row r="310" spans="1:19" s="127" customFormat="1" ht="72.75" customHeight="1">
      <c r="A310" s="209"/>
      <c r="B310" s="209"/>
      <c r="C310" s="11"/>
      <c r="D310" s="214" t="s">
        <v>136</v>
      </c>
      <c r="E310" s="202"/>
      <c r="F310" s="202"/>
      <c r="G310" s="202"/>
      <c r="H310" s="216"/>
      <c r="I310" s="216"/>
      <c r="J310" s="216"/>
      <c r="K310" s="106" t="s">
        <v>1021</v>
      </c>
      <c r="L310" s="26" t="s">
        <v>576</v>
      </c>
      <c r="M310" s="58" t="s">
        <v>1020</v>
      </c>
      <c r="N310" s="203">
        <v>101.55</v>
      </c>
      <c r="O310" s="203">
        <v>101.55</v>
      </c>
      <c r="P310" s="46">
        <v>0</v>
      </c>
      <c r="Q310" s="46">
        <v>0</v>
      </c>
      <c r="R310" s="203">
        <v>0</v>
      </c>
      <c r="S310" s="203"/>
    </row>
    <row r="311" spans="1:19" s="127" customFormat="1" ht="73.5" customHeight="1">
      <c r="A311" s="209"/>
      <c r="B311" s="209"/>
      <c r="C311" s="11"/>
      <c r="D311" s="214"/>
      <c r="E311" s="202"/>
      <c r="F311" s="202"/>
      <c r="G311" s="202"/>
      <c r="H311" s="216"/>
      <c r="I311" s="216"/>
      <c r="J311" s="216"/>
      <c r="K311" s="106" t="s">
        <v>1022</v>
      </c>
      <c r="L311" s="26" t="s">
        <v>576</v>
      </c>
      <c r="M311" s="58" t="s">
        <v>1020</v>
      </c>
      <c r="N311" s="183"/>
      <c r="O311" s="183"/>
      <c r="P311" s="47"/>
      <c r="Q311" s="47"/>
      <c r="R311" s="183"/>
      <c r="S311" s="183"/>
    </row>
    <row r="312" spans="1:19" s="127" customFormat="1" ht="87" customHeight="1">
      <c r="A312" s="210"/>
      <c r="B312" s="210"/>
      <c r="C312" s="11"/>
      <c r="D312" s="214"/>
      <c r="E312" s="188"/>
      <c r="F312" s="188"/>
      <c r="G312" s="188"/>
      <c r="H312" s="217"/>
      <c r="I312" s="217"/>
      <c r="J312" s="217"/>
      <c r="K312" s="106" t="s">
        <v>1023</v>
      </c>
      <c r="L312" s="26" t="s">
        <v>576</v>
      </c>
      <c r="M312" s="58" t="s">
        <v>1020</v>
      </c>
      <c r="N312" s="184"/>
      <c r="O312" s="184"/>
      <c r="P312" s="51"/>
      <c r="Q312" s="51"/>
      <c r="R312" s="184"/>
      <c r="S312" s="184"/>
    </row>
    <row r="313" spans="1:19" s="127" customFormat="1" ht="75.75" customHeight="1">
      <c r="A313" s="276">
        <v>693</v>
      </c>
      <c r="B313" s="192" t="s">
        <v>803</v>
      </c>
      <c r="C313" s="11"/>
      <c r="D313" s="200" t="s">
        <v>136</v>
      </c>
      <c r="E313" s="17"/>
      <c r="F313" s="17"/>
      <c r="G313" s="17"/>
      <c r="H313" s="215" t="s">
        <v>530</v>
      </c>
      <c r="I313" s="215" t="s">
        <v>531</v>
      </c>
      <c r="J313" s="215" t="s">
        <v>532</v>
      </c>
      <c r="K313" s="24" t="s">
        <v>825</v>
      </c>
      <c r="L313" s="24" t="s">
        <v>576</v>
      </c>
      <c r="M313" s="59" t="s">
        <v>826</v>
      </c>
      <c r="N313" s="46">
        <v>94.998</v>
      </c>
      <c r="O313" s="46">
        <f>N313</f>
        <v>94.998</v>
      </c>
      <c r="P313" s="46">
        <v>0</v>
      </c>
      <c r="Q313" s="46">
        <v>0</v>
      </c>
      <c r="R313" s="46">
        <v>0</v>
      </c>
      <c r="S313" s="46"/>
    </row>
    <row r="314" spans="1:19" s="127" customFormat="1" ht="75.75" customHeight="1">
      <c r="A314" s="277"/>
      <c r="B314" s="237"/>
      <c r="C314" s="11"/>
      <c r="D314" s="201"/>
      <c r="E314" s="18"/>
      <c r="F314" s="18"/>
      <c r="G314" s="18"/>
      <c r="H314" s="216"/>
      <c r="I314" s="216"/>
      <c r="J314" s="216"/>
      <c r="K314" s="73" t="s">
        <v>827</v>
      </c>
      <c r="L314" s="73" t="s">
        <v>576</v>
      </c>
      <c r="M314" s="77" t="s">
        <v>826</v>
      </c>
      <c r="N314" s="46">
        <v>10</v>
      </c>
      <c r="O314" s="46">
        <f>N314</f>
        <v>10</v>
      </c>
      <c r="P314" s="46">
        <v>0</v>
      </c>
      <c r="Q314" s="46">
        <v>0</v>
      </c>
      <c r="R314" s="46">
        <v>0</v>
      </c>
      <c r="S314" s="46"/>
    </row>
    <row r="315" spans="1:19" s="127" customFormat="1" ht="48" customHeight="1">
      <c r="A315" s="278"/>
      <c r="B315" s="193"/>
      <c r="C315" s="11"/>
      <c r="D315" s="139" t="s">
        <v>116</v>
      </c>
      <c r="E315" s="19"/>
      <c r="F315" s="19"/>
      <c r="G315" s="19"/>
      <c r="H315" s="217"/>
      <c r="I315" s="217"/>
      <c r="J315" s="217"/>
      <c r="K315" s="25" t="s">
        <v>853</v>
      </c>
      <c r="L315" s="25" t="s">
        <v>576</v>
      </c>
      <c r="M315" s="60" t="s">
        <v>854</v>
      </c>
      <c r="N315" s="46">
        <v>73.2</v>
      </c>
      <c r="O315" s="46">
        <v>73.2</v>
      </c>
      <c r="P315" s="46">
        <v>0</v>
      </c>
      <c r="Q315" s="46">
        <v>0</v>
      </c>
      <c r="R315" s="46">
        <v>0</v>
      </c>
      <c r="S315" s="46"/>
    </row>
    <row r="316" spans="1:19" s="127" customFormat="1" ht="72.75" customHeight="1">
      <c r="A316" s="276">
        <v>696</v>
      </c>
      <c r="B316" s="192" t="s">
        <v>840</v>
      </c>
      <c r="C316" s="11"/>
      <c r="D316" s="200" t="s">
        <v>136</v>
      </c>
      <c r="E316" s="187"/>
      <c r="F316" s="187"/>
      <c r="G316" s="187"/>
      <c r="H316" s="215" t="s">
        <v>530</v>
      </c>
      <c r="I316" s="215" t="s">
        <v>531</v>
      </c>
      <c r="J316" s="215" t="s">
        <v>532</v>
      </c>
      <c r="K316" s="24" t="s">
        <v>864</v>
      </c>
      <c r="L316" s="73" t="s">
        <v>576</v>
      </c>
      <c r="M316" s="77" t="s">
        <v>862</v>
      </c>
      <c r="N316" s="44">
        <v>95</v>
      </c>
      <c r="O316" s="44">
        <f>N316</f>
        <v>95</v>
      </c>
      <c r="P316" s="44">
        <v>0</v>
      </c>
      <c r="Q316" s="44">
        <v>0</v>
      </c>
      <c r="R316" s="44">
        <v>0</v>
      </c>
      <c r="S316" s="51"/>
    </row>
    <row r="317" spans="1:19" s="127" customFormat="1" ht="75" customHeight="1">
      <c r="A317" s="277"/>
      <c r="B317" s="237"/>
      <c r="C317" s="11"/>
      <c r="D317" s="256"/>
      <c r="E317" s="202"/>
      <c r="F317" s="202"/>
      <c r="G317" s="202"/>
      <c r="H317" s="216"/>
      <c r="I317" s="216"/>
      <c r="J317" s="216"/>
      <c r="K317" s="73" t="s">
        <v>863</v>
      </c>
      <c r="L317" s="73" t="s">
        <v>576</v>
      </c>
      <c r="M317" s="77" t="s">
        <v>862</v>
      </c>
      <c r="N317" s="51">
        <v>29.99997</v>
      </c>
      <c r="O317" s="44">
        <f>N317</f>
        <v>29.99997</v>
      </c>
      <c r="P317" s="51">
        <v>0</v>
      </c>
      <c r="Q317" s="51">
        <v>0</v>
      </c>
      <c r="R317" s="51">
        <v>0</v>
      </c>
      <c r="S317" s="51"/>
    </row>
    <row r="318" spans="1:19" s="127" customFormat="1" ht="85.5" customHeight="1">
      <c r="A318" s="278"/>
      <c r="B318" s="193"/>
      <c r="C318" s="11"/>
      <c r="D318" s="201"/>
      <c r="E318" s="188"/>
      <c r="F318" s="188"/>
      <c r="G318" s="188"/>
      <c r="H318" s="217"/>
      <c r="I318" s="217"/>
      <c r="J318" s="217"/>
      <c r="K318" s="25" t="s">
        <v>861</v>
      </c>
      <c r="L318" s="25" t="s">
        <v>576</v>
      </c>
      <c r="M318" s="60" t="s">
        <v>862</v>
      </c>
      <c r="N318" s="51">
        <v>97.678</v>
      </c>
      <c r="O318" s="44">
        <f>N318</f>
        <v>97.678</v>
      </c>
      <c r="P318" s="51">
        <v>0</v>
      </c>
      <c r="Q318" s="51">
        <v>0</v>
      </c>
      <c r="R318" s="51">
        <v>0</v>
      </c>
      <c r="S318" s="51"/>
    </row>
    <row r="319" spans="1:19" s="127" customFormat="1" ht="96">
      <c r="A319" s="140">
        <v>697</v>
      </c>
      <c r="B319" s="28" t="s">
        <v>844</v>
      </c>
      <c r="C319" s="11"/>
      <c r="D319" s="40" t="s">
        <v>845</v>
      </c>
      <c r="E319" s="3" t="s">
        <v>831</v>
      </c>
      <c r="F319" s="3" t="s">
        <v>829</v>
      </c>
      <c r="G319" s="3" t="s">
        <v>830</v>
      </c>
      <c r="H319" s="164"/>
      <c r="I319" s="164"/>
      <c r="J319" s="164"/>
      <c r="K319" s="26" t="s">
        <v>1163</v>
      </c>
      <c r="L319" s="26" t="s">
        <v>576</v>
      </c>
      <c r="M319" s="58" t="s">
        <v>1162</v>
      </c>
      <c r="N319" s="44">
        <v>45941.52277</v>
      </c>
      <c r="O319" s="44">
        <v>45941.52277</v>
      </c>
      <c r="P319" s="44">
        <v>0</v>
      </c>
      <c r="Q319" s="44">
        <v>0</v>
      </c>
      <c r="R319" s="44">
        <v>0</v>
      </c>
      <c r="S319" s="44"/>
    </row>
    <row r="320" spans="1:19" s="127" customFormat="1" ht="60.75" customHeight="1">
      <c r="A320" s="140">
        <v>698</v>
      </c>
      <c r="B320" s="28" t="s">
        <v>846</v>
      </c>
      <c r="C320" s="11"/>
      <c r="D320" s="40" t="s">
        <v>845</v>
      </c>
      <c r="E320" s="3" t="s">
        <v>831</v>
      </c>
      <c r="F320" s="3" t="s">
        <v>829</v>
      </c>
      <c r="G320" s="3" t="s">
        <v>830</v>
      </c>
      <c r="H320" s="164"/>
      <c r="I320" s="164"/>
      <c r="J320" s="164"/>
      <c r="K320" s="26" t="s">
        <v>1161</v>
      </c>
      <c r="L320" s="26" t="s">
        <v>576</v>
      </c>
      <c r="M320" s="58" t="s">
        <v>1162</v>
      </c>
      <c r="N320" s="44">
        <v>58131.92723</v>
      </c>
      <c r="O320" s="44">
        <v>58131.92723</v>
      </c>
      <c r="P320" s="44">
        <v>0</v>
      </c>
      <c r="Q320" s="44">
        <v>0</v>
      </c>
      <c r="R320" s="44">
        <v>0</v>
      </c>
      <c r="S320" s="44"/>
    </row>
    <row r="321" spans="1:19" s="127" customFormat="1" ht="93.75" customHeight="1">
      <c r="A321" s="31">
        <v>703</v>
      </c>
      <c r="B321" s="28" t="s">
        <v>948</v>
      </c>
      <c r="C321" s="8"/>
      <c r="D321" s="133" t="s">
        <v>136</v>
      </c>
      <c r="E321" s="3"/>
      <c r="F321" s="3"/>
      <c r="G321" s="3"/>
      <c r="H321" s="99" t="s">
        <v>530</v>
      </c>
      <c r="I321" s="99" t="s">
        <v>531</v>
      </c>
      <c r="J321" s="99" t="s">
        <v>532</v>
      </c>
      <c r="K321" s="138" t="s">
        <v>949</v>
      </c>
      <c r="L321" s="26" t="s">
        <v>576</v>
      </c>
      <c r="M321" s="26" t="s">
        <v>950</v>
      </c>
      <c r="N321" s="44">
        <v>72</v>
      </c>
      <c r="O321" s="44">
        <v>72</v>
      </c>
      <c r="P321" s="44">
        <v>0</v>
      </c>
      <c r="Q321" s="44">
        <v>0</v>
      </c>
      <c r="R321" s="44">
        <v>0</v>
      </c>
      <c r="S321" s="44"/>
    </row>
    <row r="322" spans="1:19" s="127" customFormat="1" ht="60.75" customHeight="1">
      <c r="A322" s="140">
        <v>704</v>
      </c>
      <c r="B322" s="28" t="s">
        <v>957</v>
      </c>
      <c r="C322" s="11"/>
      <c r="D322" s="40" t="s">
        <v>116</v>
      </c>
      <c r="E322" s="3"/>
      <c r="F322" s="3"/>
      <c r="G322" s="3"/>
      <c r="H322" s="99"/>
      <c r="I322" s="99"/>
      <c r="J322" s="99"/>
      <c r="K322" s="26" t="s">
        <v>1157</v>
      </c>
      <c r="L322" s="26" t="s">
        <v>576</v>
      </c>
      <c r="M322" s="58" t="s">
        <v>1118</v>
      </c>
      <c r="N322" s="44">
        <v>10393.8</v>
      </c>
      <c r="O322" s="44">
        <v>10393.8</v>
      </c>
      <c r="P322" s="44">
        <v>0</v>
      </c>
      <c r="Q322" s="44">
        <v>0</v>
      </c>
      <c r="R322" s="44">
        <v>0</v>
      </c>
      <c r="S322" s="44"/>
    </row>
    <row r="323" spans="1:19" s="127" customFormat="1" ht="48" customHeight="1">
      <c r="A323" s="140">
        <v>705</v>
      </c>
      <c r="B323" s="28" t="s">
        <v>958</v>
      </c>
      <c r="C323" s="11"/>
      <c r="D323" s="40" t="s">
        <v>116</v>
      </c>
      <c r="E323" s="3"/>
      <c r="F323" s="3"/>
      <c r="G323" s="3"/>
      <c r="H323" s="99"/>
      <c r="I323" s="99"/>
      <c r="J323" s="99"/>
      <c r="K323" s="26" t="s">
        <v>1119</v>
      </c>
      <c r="L323" s="26" t="s">
        <v>576</v>
      </c>
      <c r="M323" s="58" t="s">
        <v>1118</v>
      </c>
      <c r="N323" s="44">
        <v>4606.2</v>
      </c>
      <c r="O323" s="44">
        <v>4606.2</v>
      </c>
      <c r="P323" s="44">
        <v>0</v>
      </c>
      <c r="Q323" s="44">
        <v>0</v>
      </c>
      <c r="R323" s="44">
        <v>0</v>
      </c>
      <c r="S323" s="44"/>
    </row>
    <row r="324" spans="1:19" s="127" customFormat="1" ht="84">
      <c r="A324" s="72">
        <v>708</v>
      </c>
      <c r="B324" s="175" t="s">
        <v>1065</v>
      </c>
      <c r="C324" s="170"/>
      <c r="D324" s="172" t="s">
        <v>233</v>
      </c>
      <c r="E324" s="18"/>
      <c r="F324" s="18"/>
      <c r="G324" s="18"/>
      <c r="H324" s="18"/>
      <c r="I324" s="18"/>
      <c r="J324" s="18"/>
      <c r="K324" s="141" t="s">
        <v>1080</v>
      </c>
      <c r="L324" s="73" t="s">
        <v>576</v>
      </c>
      <c r="M324" s="73" t="s">
        <v>1081</v>
      </c>
      <c r="N324" s="46">
        <v>3999.89443</v>
      </c>
      <c r="O324" s="46">
        <v>3361.44841</v>
      </c>
      <c r="P324" s="46">
        <v>0</v>
      </c>
      <c r="Q324" s="46">
        <v>0</v>
      </c>
      <c r="R324" s="46">
        <v>0</v>
      </c>
      <c r="S324" s="46"/>
    </row>
    <row r="325" spans="1:19" s="127" customFormat="1" ht="84" customHeight="1">
      <c r="A325" s="140">
        <v>711</v>
      </c>
      <c r="B325" s="28" t="s">
        <v>1120</v>
      </c>
      <c r="C325" s="11"/>
      <c r="D325" s="40" t="s">
        <v>136</v>
      </c>
      <c r="E325" s="3"/>
      <c r="F325" s="3"/>
      <c r="G325" s="3"/>
      <c r="H325" s="99"/>
      <c r="I325" s="99"/>
      <c r="J325" s="99"/>
      <c r="K325" s="26" t="s">
        <v>1121</v>
      </c>
      <c r="L325" s="26" t="s">
        <v>576</v>
      </c>
      <c r="M325" s="58" t="s">
        <v>1122</v>
      </c>
      <c r="N325" s="44">
        <v>62.766</v>
      </c>
      <c r="O325" s="44">
        <v>62.766</v>
      </c>
      <c r="P325" s="44">
        <v>0</v>
      </c>
      <c r="Q325" s="44">
        <v>0</v>
      </c>
      <c r="R325" s="44">
        <v>0</v>
      </c>
      <c r="S325" s="44"/>
    </row>
    <row r="326" spans="1:19" s="129" customFormat="1" ht="135.75" customHeight="1">
      <c r="A326" s="96">
        <v>801</v>
      </c>
      <c r="B326" s="28" t="s">
        <v>756</v>
      </c>
      <c r="C326" s="97"/>
      <c r="D326" s="102" t="s">
        <v>158</v>
      </c>
      <c r="E326" s="3" t="s">
        <v>155</v>
      </c>
      <c r="F326" s="3" t="s">
        <v>156</v>
      </c>
      <c r="G326" s="3" t="s">
        <v>512</v>
      </c>
      <c r="H326" s="17" t="s">
        <v>569</v>
      </c>
      <c r="I326" s="17" t="s">
        <v>147</v>
      </c>
      <c r="J326" s="17" t="s">
        <v>398</v>
      </c>
      <c r="K326" s="29" t="s">
        <v>528</v>
      </c>
      <c r="L326" s="24" t="s">
        <v>147</v>
      </c>
      <c r="M326" s="24" t="s">
        <v>527</v>
      </c>
      <c r="N326" s="54">
        <v>267.2</v>
      </c>
      <c r="O326" s="54">
        <v>267.2</v>
      </c>
      <c r="P326" s="54">
        <v>0</v>
      </c>
      <c r="Q326" s="54">
        <v>0</v>
      </c>
      <c r="R326" s="54">
        <v>0</v>
      </c>
      <c r="S326" s="54"/>
    </row>
    <row r="327" spans="1:19" s="129" customFormat="1" ht="100.5" customHeight="1">
      <c r="A327" s="96">
        <v>804</v>
      </c>
      <c r="B327" s="27" t="s">
        <v>890</v>
      </c>
      <c r="C327" s="97"/>
      <c r="D327" s="102" t="s">
        <v>116</v>
      </c>
      <c r="E327" s="18"/>
      <c r="F327" s="18"/>
      <c r="G327" s="18"/>
      <c r="H327" s="97"/>
      <c r="I327" s="97"/>
      <c r="J327" s="97"/>
      <c r="K327" s="134" t="s">
        <v>1159</v>
      </c>
      <c r="L327" s="97" t="s">
        <v>576</v>
      </c>
      <c r="M327" s="97" t="s">
        <v>1160</v>
      </c>
      <c r="N327" s="54">
        <v>3829.7</v>
      </c>
      <c r="O327" s="54">
        <v>3784.0041</v>
      </c>
      <c r="P327" s="54">
        <v>0</v>
      </c>
      <c r="Q327" s="54">
        <v>0</v>
      </c>
      <c r="R327" s="54">
        <v>0</v>
      </c>
      <c r="S327" s="54"/>
    </row>
    <row r="328" spans="1:19" s="127" customFormat="1" ht="84.75" customHeight="1">
      <c r="A328" s="31">
        <v>808</v>
      </c>
      <c r="B328" s="28" t="s">
        <v>806</v>
      </c>
      <c r="C328" s="11"/>
      <c r="D328" s="40" t="s">
        <v>116</v>
      </c>
      <c r="E328" s="3"/>
      <c r="F328" s="3"/>
      <c r="G328" s="3"/>
      <c r="H328" s="97" t="s">
        <v>534</v>
      </c>
      <c r="I328" s="97" t="s">
        <v>832</v>
      </c>
      <c r="J328" s="97" t="s">
        <v>311</v>
      </c>
      <c r="K328" s="26" t="s">
        <v>821</v>
      </c>
      <c r="L328" s="26" t="s">
        <v>576</v>
      </c>
      <c r="M328" s="58" t="s">
        <v>822</v>
      </c>
      <c r="N328" s="44">
        <v>5129.4</v>
      </c>
      <c r="O328" s="44">
        <v>5129.4</v>
      </c>
      <c r="P328" s="44">
        <v>0</v>
      </c>
      <c r="Q328" s="44">
        <v>0</v>
      </c>
      <c r="R328" s="44">
        <v>0</v>
      </c>
      <c r="S328" s="44"/>
    </row>
    <row r="329" spans="1:19" s="127" customFormat="1" ht="115.5" customHeight="1">
      <c r="A329" s="31">
        <v>809</v>
      </c>
      <c r="B329" s="28" t="s">
        <v>757</v>
      </c>
      <c r="C329" s="11"/>
      <c r="D329" s="40" t="s">
        <v>120</v>
      </c>
      <c r="E329" s="3"/>
      <c r="F329" s="3"/>
      <c r="G329" s="3"/>
      <c r="H329" s="109" t="s">
        <v>535</v>
      </c>
      <c r="I329" s="109" t="s">
        <v>536</v>
      </c>
      <c r="J329" s="109" t="s">
        <v>533</v>
      </c>
      <c r="K329" s="26" t="s">
        <v>763</v>
      </c>
      <c r="L329" s="26" t="s">
        <v>576</v>
      </c>
      <c r="M329" s="58" t="s">
        <v>764</v>
      </c>
      <c r="N329" s="44">
        <v>2461.21111</v>
      </c>
      <c r="O329" s="44">
        <v>2461.21111</v>
      </c>
      <c r="P329" s="44">
        <v>0</v>
      </c>
      <c r="Q329" s="44">
        <v>0</v>
      </c>
      <c r="R329" s="44">
        <v>0</v>
      </c>
      <c r="S329" s="44"/>
    </row>
    <row r="330" spans="1:19" s="127" customFormat="1" ht="134.25" customHeight="1">
      <c r="A330" s="31">
        <v>813</v>
      </c>
      <c r="B330" s="28" t="s">
        <v>797</v>
      </c>
      <c r="C330" s="11"/>
      <c r="D330" s="40" t="s">
        <v>116</v>
      </c>
      <c r="E330" s="3"/>
      <c r="F330" s="3"/>
      <c r="G330" s="3"/>
      <c r="H330" s="97" t="s">
        <v>833</v>
      </c>
      <c r="I330" s="97" t="s">
        <v>834</v>
      </c>
      <c r="J330" s="165" t="s">
        <v>835</v>
      </c>
      <c r="K330" s="26" t="s">
        <v>907</v>
      </c>
      <c r="L330" s="26" t="s">
        <v>576</v>
      </c>
      <c r="M330" s="58" t="s">
        <v>798</v>
      </c>
      <c r="N330" s="44">
        <v>1547.50924</v>
      </c>
      <c r="O330" s="44">
        <v>1547.50924</v>
      </c>
      <c r="P330" s="44">
        <v>0</v>
      </c>
      <c r="Q330" s="44">
        <v>0</v>
      </c>
      <c r="R330" s="44">
        <v>0</v>
      </c>
      <c r="S330" s="44"/>
    </row>
    <row r="331" spans="1:19" s="127" customFormat="1" ht="88.5" customHeight="1">
      <c r="A331" s="31">
        <v>815</v>
      </c>
      <c r="B331" s="28" t="s">
        <v>799</v>
      </c>
      <c r="C331" s="11"/>
      <c r="D331" s="40" t="s">
        <v>136</v>
      </c>
      <c r="E331" s="3"/>
      <c r="F331" s="3"/>
      <c r="G331" s="3"/>
      <c r="H331" s="97"/>
      <c r="I331" s="97"/>
      <c r="J331" s="97"/>
      <c r="K331" s="26" t="s">
        <v>800</v>
      </c>
      <c r="L331" s="26" t="s">
        <v>576</v>
      </c>
      <c r="M331" s="58" t="s">
        <v>801</v>
      </c>
      <c r="N331" s="44">
        <v>9.22</v>
      </c>
      <c r="O331" s="44">
        <v>9.22</v>
      </c>
      <c r="P331" s="44">
        <v>0</v>
      </c>
      <c r="Q331" s="44">
        <v>0</v>
      </c>
      <c r="R331" s="44">
        <v>0</v>
      </c>
      <c r="S331" s="44"/>
    </row>
    <row r="332" spans="1:19" s="128" customFormat="1" ht="48" customHeight="1">
      <c r="A332" s="98" t="s">
        <v>841</v>
      </c>
      <c r="B332" s="30" t="s">
        <v>52</v>
      </c>
      <c r="C332" s="30"/>
      <c r="D332" s="103" t="s">
        <v>136</v>
      </c>
      <c r="E332" s="99"/>
      <c r="F332" s="99"/>
      <c r="G332" s="99"/>
      <c r="H332" s="99" t="s">
        <v>675</v>
      </c>
      <c r="I332" s="99" t="s">
        <v>676</v>
      </c>
      <c r="J332" s="99" t="s">
        <v>301</v>
      </c>
      <c r="K332" s="97" t="s">
        <v>851</v>
      </c>
      <c r="L332" s="97" t="s">
        <v>576</v>
      </c>
      <c r="M332" s="97" t="s">
        <v>852</v>
      </c>
      <c r="N332" s="45">
        <v>108.8</v>
      </c>
      <c r="O332" s="44">
        <v>108.8</v>
      </c>
      <c r="P332" s="45">
        <v>0</v>
      </c>
      <c r="Q332" s="45">
        <v>0</v>
      </c>
      <c r="R332" s="45">
        <v>0</v>
      </c>
      <c r="S332" s="45"/>
    </row>
    <row r="333" spans="1:19" s="127" customFormat="1" ht="88.5" customHeight="1">
      <c r="A333" s="31">
        <v>817</v>
      </c>
      <c r="B333" s="28" t="s">
        <v>804</v>
      </c>
      <c r="C333" s="11"/>
      <c r="D333" s="40" t="s">
        <v>116</v>
      </c>
      <c r="E333" s="3"/>
      <c r="F333" s="3"/>
      <c r="G333" s="3"/>
      <c r="H333" s="97"/>
      <c r="I333" s="97"/>
      <c r="J333" s="97"/>
      <c r="K333" s="26" t="s">
        <v>1084</v>
      </c>
      <c r="L333" s="26" t="s">
        <v>576</v>
      </c>
      <c r="M333" s="58" t="s">
        <v>1085</v>
      </c>
      <c r="N333" s="44">
        <v>1333.74476</v>
      </c>
      <c r="O333" s="44">
        <v>1317.8306</v>
      </c>
      <c r="P333" s="44">
        <v>0</v>
      </c>
      <c r="Q333" s="44">
        <v>0</v>
      </c>
      <c r="R333" s="44">
        <v>0</v>
      </c>
      <c r="S333" s="44"/>
    </row>
    <row r="334" spans="1:19" s="127" customFormat="1" ht="60.75" customHeight="1" hidden="1">
      <c r="A334" s="31">
        <v>818</v>
      </c>
      <c r="B334" s="28" t="s">
        <v>843</v>
      </c>
      <c r="C334" s="11"/>
      <c r="D334" s="40" t="s">
        <v>116</v>
      </c>
      <c r="E334" s="3"/>
      <c r="F334" s="3"/>
      <c r="G334" s="3"/>
      <c r="H334" s="97"/>
      <c r="I334" s="97"/>
      <c r="J334" s="97"/>
      <c r="K334" s="26" t="s">
        <v>722</v>
      </c>
      <c r="L334" s="26"/>
      <c r="M334" s="58"/>
      <c r="N334" s="44">
        <v>0</v>
      </c>
      <c r="O334" s="44"/>
      <c r="P334" s="44">
        <v>0</v>
      </c>
      <c r="Q334" s="44">
        <v>0</v>
      </c>
      <c r="R334" s="44">
        <v>0</v>
      </c>
      <c r="S334" s="44"/>
    </row>
    <row r="335" spans="1:19" s="127" customFormat="1" ht="108">
      <c r="A335" s="80">
        <v>819</v>
      </c>
      <c r="B335" s="28" t="s">
        <v>1066</v>
      </c>
      <c r="C335" s="11"/>
      <c r="D335" s="82" t="s">
        <v>595</v>
      </c>
      <c r="E335" s="18"/>
      <c r="F335" s="18"/>
      <c r="G335" s="18"/>
      <c r="H335" s="93"/>
      <c r="I335" s="93"/>
      <c r="J335" s="93"/>
      <c r="K335" s="73" t="s">
        <v>1082</v>
      </c>
      <c r="L335" s="73" t="s">
        <v>576</v>
      </c>
      <c r="M335" s="77" t="s">
        <v>1083</v>
      </c>
      <c r="N335" s="51">
        <v>173.9</v>
      </c>
      <c r="O335" s="51">
        <v>169.7</v>
      </c>
      <c r="P335" s="51">
        <v>0</v>
      </c>
      <c r="Q335" s="51">
        <v>0</v>
      </c>
      <c r="R335" s="51">
        <v>0</v>
      </c>
      <c r="S335" s="51"/>
    </row>
    <row r="336" spans="1:19" s="127" customFormat="1" ht="49.5" customHeight="1">
      <c r="A336" s="31"/>
      <c r="B336" s="28" t="s">
        <v>1191</v>
      </c>
      <c r="C336" s="11"/>
      <c r="D336" s="40" t="s">
        <v>116</v>
      </c>
      <c r="E336" s="3"/>
      <c r="F336" s="3"/>
      <c r="G336" s="3"/>
      <c r="H336" s="97"/>
      <c r="I336" s="97"/>
      <c r="J336" s="97"/>
      <c r="K336" s="26" t="s">
        <v>722</v>
      </c>
      <c r="L336" s="26"/>
      <c r="M336" s="58"/>
      <c r="N336" s="55">
        <v>0</v>
      </c>
      <c r="O336" s="55">
        <v>0</v>
      </c>
      <c r="P336" s="55">
        <v>3256.6</v>
      </c>
      <c r="Q336" s="55">
        <v>0</v>
      </c>
      <c r="R336" s="55">
        <v>0</v>
      </c>
      <c r="S336" s="55"/>
    </row>
    <row r="337" spans="1:19" s="127" customFormat="1" ht="38.25" customHeight="1">
      <c r="A337" s="31"/>
      <c r="B337" s="28" t="s">
        <v>1195</v>
      </c>
      <c r="C337" s="11"/>
      <c r="D337" s="40" t="s">
        <v>116</v>
      </c>
      <c r="E337" s="3"/>
      <c r="F337" s="3"/>
      <c r="G337" s="3"/>
      <c r="H337" s="97"/>
      <c r="I337" s="97"/>
      <c r="J337" s="97"/>
      <c r="K337" s="26" t="s">
        <v>722</v>
      </c>
      <c r="L337" s="26"/>
      <c r="M337" s="58"/>
      <c r="N337" s="55">
        <v>0</v>
      </c>
      <c r="O337" s="55">
        <v>0</v>
      </c>
      <c r="P337" s="55">
        <v>0</v>
      </c>
      <c r="Q337" s="55">
        <v>3601.7</v>
      </c>
      <c r="R337" s="55">
        <v>0</v>
      </c>
      <c r="S337" s="55"/>
    </row>
    <row r="338" spans="1:19" s="127" customFormat="1" ht="24">
      <c r="A338" s="31"/>
      <c r="B338" s="28" t="s">
        <v>1192</v>
      </c>
      <c r="C338" s="11"/>
      <c r="D338" s="40" t="s">
        <v>116</v>
      </c>
      <c r="E338" s="3"/>
      <c r="F338" s="3"/>
      <c r="G338" s="3"/>
      <c r="H338" s="97"/>
      <c r="I338" s="97"/>
      <c r="J338" s="97"/>
      <c r="K338" s="26" t="s">
        <v>722</v>
      </c>
      <c r="L338" s="26"/>
      <c r="M338" s="58"/>
      <c r="N338" s="55">
        <v>0</v>
      </c>
      <c r="O338" s="55">
        <v>0</v>
      </c>
      <c r="P338" s="55">
        <v>3213.5</v>
      </c>
      <c r="Q338" s="55">
        <v>0</v>
      </c>
      <c r="R338" s="55">
        <v>0</v>
      </c>
      <c r="S338" s="55"/>
    </row>
    <row r="339" spans="1:19" s="127" customFormat="1" ht="36">
      <c r="A339" s="31"/>
      <c r="B339" s="28" t="s">
        <v>1193</v>
      </c>
      <c r="C339" s="11"/>
      <c r="D339" s="40" t="s">
        <v>116</v>
      </c>
      <c r="E339" s="3"/>
      <c r="F339" s="3"/>
      <c r="G339" s="3"/>
      <c r="H339" s="97"/>
      <c r="I339" s="97"/>
      <c r="J339" s="97"/>
      <c r="K339" s="26" t="s">
        <v>722</v>
      </c>
      <c r="L339" s="26"/>
      <c r="M339" s="58"/>
      <c r="N339" s="55">
        <v>0</v>
      </c>
      <c r="O339" s="55">
        <v>0</v>
      </c>
      <c r="P339" s="55">
        <v>0</v>
      </c>
      <c r="Q339" s="55">
        <v>0</v>
      </c>
      <c r="R339" s="55">
        <v>13550</v>
      </c>
      <c r="S339" s="55"/>
    </row>
    <row r="340" spans="1:19" s="127" customFormat="1" ht="24">
      <c r="A340" s="31"/>
      <c r="B340" s="28" t="s">
        <v>1194</v>
      </c>
      <c r="C340" s="11"/>
      <c r="D340" s="40" t="s">
        <v>11</v>
      </c>
      <c r="E340" s="3"/>
      <c r="F340" s="3"/>
      <c r="G340" s="3"/>
      <c r="H340" s="97"/>
      <c r="I340" s="97"/>
      <c r="J340" s="97"/>
      <c r="K340" s="26" t="s">
        <v>722</v>
      </c>
      <c r="L340" s="26"/>
      <c r="M340" s="58"/>
      <c r="N340" s="55">
        <v>0</v>
      </c>
      <c r="O340" s="55">
        <v>0</v>
      </c>
      <c r="P340" s="55">
        <v>1344.7</v>
      </c>
      <c r="Q340" s="55">
        <v>0</v>
      </c>
      <c r="R340" s="55">
        <v>0</v>
      </c>
      <c r="S340" s="55"/>
    </row>
    <row r="341" spans="1:19" s="125" customFormat="1" ht="24" customHeight="1">
      <c r="A341" s="31" t="s">
        <v>137</v>
      </c>
      <c r="B341" s="194" t="s">
        <v>566</v>
      </c>
      <c r="C341" s="195"/>
      <c r="D341" s="195"/>
      <c r="E341" s="195"/>
      <c r="F341" s="195"/>
      <c r="G341" s="195"/>
      <c r="H341" s="195"/>
      <c r="I341" s="195"/>
      <c r="J341" s="195"/>
      <c r="K341" s="195"/>
      <c r="L341" s="195"/>
      <c r="M341" s="196"/>
      <c r="N341" s="43">
        <f>SUM(N342:N383)</f>
        <v>584989.55998</v>
      </c>
      <c r="O341" s="43">
        <f>SUM(O342:O383)</f>
        <v>567062.29643</v>
      </c>
      <c r="P341" s="43">
        <f>SUM(P342:P383)</f>
        <v>39158.7</v>
      </c>
      <c r="Q341" s="43">
        <f>SUM(Q342:Q383)</f>
        <v>44104.8</v>
      </c>
      <c r="R341" s="43">
        <f>SUM(R342:R383)</f>
        <v>45141</v>
      </c>
      <c r="S341" s="43"/>
    </row>
    <row r="342" spans="1:19" s="126" customFormat="1" ht="96" customHeight="1">
      <c r="A342" s="33" t="s">
        <v>268</v>
      </c>
      <c r="B342" s="20" t="s">
        <v>245</v>
      </c>
      <c r="C342" s="11"/>
      <c r="D342" s="41" t="s">
        <v>151</v>
      </c>
      <c r="E342" s="17" t="s">
        <v>337</v>
      </c>
      <c r="F342" s="17" t="s">
        <v>570</v>
      </c>
      <c r="G342" s="17" t="s">
        <v>505</v>
      </c>
      <c r="H342" s="17" t="s">
        <v>338</v>
      </c>
      <c r="I342" s="17" t="s">
        <v>571</v>
      </c>
      <c r="J342" s="17" t="s">
        <v>333</v>
      </c>
      <c r="K342" s="19" t="s">
        <v>400</v>
      </c>
      <c r="L342" s="19" t="s">
        <v>191</v>
      </c>
      <c r="M342" s="19" t="s">
        <v>401</v>
      </c>
      <c r="N342" s="120">
        <v>1177</v>
      </c>
      <c r="O342" s="119">
        <v>1054.62597</v>
      </c>
      <c r="P342" s="120"/>
      <c r="Q342" s="120"/>
      <c r="R342" s="120"/>
      <c r="S342" s="120"/>
    </row>
    <row r="343" spans="1:19" s="126" customFormat="1" ht="109.5" customHeight="1">
      <c r="A343" s="33" t="s">
        <v>269</v>
      </c>
      <c r="B343" s="21" t="s">
        <v>250</v>
      </c>
      <c r="C343" s="8"/>
      <c r="D343" s="38" t="s">
        <v>151</v>
      </c>
      <c r="E343" s="17" t="s">
        <v>334</v>
      </c>
      <c r="F343" s="17" t="s">
        <v>506</v>
      </c>
      <c r="G343" s="17" t="s">
        <v>336</v>
      </c>
      <c r="H343" s="17" t="s">
        <v>339</v>
      </c>
      <c r="I343" s="17" t="s">
        <v>162</v>
      </c>
      <c r="J343" s="17" t="s">
        <v>163</v>
      </c>
      <c r="K343" s="17" t="s">
        <v>633</v>
      </c>
      <c r="L343" s="67" t="s">
        <v>231</v>
      </c>
      <c r="M343" s="67" t="s">
        <v>251</v>
      </c>
      <c r="N343" s="49">
        <v>198</v>
      </c>
      <c r="O343" s="46">
        <v>198</v>
      </c>
      <c r="P343" s="49"/>
      <c r="Q343" s="49"/>
      <c r="R343" s="49"/>
      <c r="S343" s="49"/>
    </row>
    <row r="344" spans="1:19" s="126" customFormat="1" ht="21" customHeight="1" hidden="1">
      <c r="A344" s="32" t="s">
        <v>270</v>
      </c>
      <c r="B344" s="7" t="s">
        <v>271</v>
      </c>
      <c r="C344" s="8"/>
      <c r="D344" s="37"/>
      <c r="E344" s="3"/>
      <c r="F344" s="3"/>
      <c r="G344" s="3"/>
      <c r="H344" s="3"/>
      <c r="I344" s="3"/>
      <c r="J344" s="3"/>
      <c r="K344" s="3"/>
      <c r="L344" s="6"/>
      <c r="M344" s="6"/>
      <c r="N344" s="49"/>
      <c r="O344" s="46"/>
      <c r="P344" s="49"/>
      <c r="Q344" s="49"/>
      <c r="R344" s="49"/>
      <c r="S344" s="49"/>
    </row>
    <row r="345" spans="1:19" s="126" customFormat="1" ht="21.75" customHeight="1">
      <c r="A345" s="190" t="s">
        <v>272</v>
      </c>
      <c r="B345" s="204" t="s">
        <v>273</v>
      </c>
      <c r="C345" s="8"/>
      <c r="D345" s="206" t="s">
        <v>158</v>
      </c>
      <c r="E345" s="187" t="s">
        <v>340</v>
      </c>
      <c r="F345" s="187" t="s">
        <v>46</v>
      </c>
      <c r="G345" s="187" t="s">
        <v>341</v>
      </c>
      <c r="H345" s="187" t="s">
        <v>342</v>
      </c>
      <c r="I345" s="187" t="s">
        <v>343</v>
      </c>
      <c r="J345" s="187" t="s">
        <v>163</v>
      </c>
      <c r="K345" s="187" t="s">
        <v>788</v>
      </c>
      <c r="L345" s="238" t="s">
        <v>253</v>
      </c>
      <c r="M345" s="238" t="s">
        <v>223</v>
      </c>
      <c r="N345" s="185">
        <f>34456+18467</f>
        <v>52923</v>
      </c>
      <c r="O345" s="203">
        <f>24809.98646+14951.63327</f>
        <v>39761.61973</v>
      </c>
      <c r="P345" s="49"/>
      <c r="Q345" s="49"/>
      <c r="R345" s="185"/>
      <c r="S345" s="185"/>
    </row>
    <row r="346" spans="1:19" s="126" customFormat="1" ht="18" customHeight="1">
      <c r="A346" s="211"/>
      <c r="B346" s="219"/>
      <c r="C346" s="8"/>
      <c r="D346" s="212"/>
      <c r="E346" s="202"/>
      <c r="F346" s="202"/>
      <c r="G346" s="202"/>
      <c r="H346" s="202"/>
      <c r="I346" s="202"/>
      <c r="J346" s="202"/>
      <c r="K346" s="202"/>
      <c r="L346" s="218"/>
      <c r="M346" s="218"/>
      <c r="N346" s="208"/>
      <c r="O346" s="183"/>
      <c r="P346" s="57"/>
      <c r="Q346" s="57"/>
      <c r="R346" s="208"/>
      <c r="S346" s="208"/>
    </row>
    <row r="347" spans="1:19" s="126" customFormat="1" ht="18" customHeight="1">
      <c r="A347" s="211"/>
      <c r="B347" s="219"/>
      <c r="C347" s="8"/>
      <c r="D347" s="212"/>
      <c r="E347" s="202"/>
      <c r="F347" s="202"/>
      <c r="G347" s="202"/>
      <c r="H347" s="202"/>
      <c r="I347" s="202"/>
      <c r="J347" s="202"/>
      <c r="K347" s="202"/>
      <c r="L347" s="218"/>
      <c r="M347" s="218"/>
      <c r="N347" s="208"/>
      <c r="O347" s="183"/>
      <c r="P347" s="57"/>
      <c r="Q347" s="57"/>
      <c r="R347" s="208"/>
      <c r="S347" s="208"/>
    </row>
    <row r="348" spans="1:19" s="126" customFormat="1" ht="18" customHeight="1">
      <c r="A348" s="211"/>
      <c r="B348" s="219"/>
      <c r="C348" s="8"/>
      <c r="D348" s="212"/>
      <c r="E348" s="202"/>
      <c r="F348" s="202"/>
      <c r="G348" s="202"/>
      <c r="H348" s="202"/>
      <c r="I348" s="202"/>
      <c r="J348" s="202"/>
      <c r="K348" s="202"/>
      <c r="L348" s="218"/>
      <c r="M348" s="218"/>
      <c r="N348" s="208"/>
      <c r="O348" s="183"/>
      <c r="P348" s="57"/>
      <c r="Q348" s="57"/>
      <c r="R348" s="208"/>
      <c r="S348" s="208"/>
    </row>
    <row r="349" spans="1:19" s="126" customFormat="1" ht="18" customHeight="1">
      <c r="A349" s="211"/>
      <c r="B349" s="219"/>
      <c r="C349" s="8"/>
      <c r="D349" s="212"/>
      <c r="E349" s="202"/>
      <c r="F349" s="202"/>
      <c r="G349" s="202"/>
      <c r="H349" s="202"/>
      <c r="I349" s="202"/>
      <c r="J349" s="202"/>
      <c r="K349" s="202"/>
      <c r="L349" s="218"/>
      <c r="M349" s="218"/>
      <c r="N349" s="208"/>
      <c r="O349" s="183"/>
      <c r="P349" s="57"/>
      <c r="Q349" s="57"/>
      <c r="R349" s="208"/>
      <c r="S349" s="208"/>
    </row>
    <row r="350" spans="1:19" s="126" customFormat="1" ht="13.5" customHeight="1">
      <c r="A350" s="191"/>
      <c r="B350" s="205"/>
      <c r="C350" s="8"/>
      <c r="D350" s="207"/>
      <c r="E350" s="202"/>
      <c r="F350" s="202"/>
      <c r="G350" s="202"/>
      <c r="H350" s="202"/>
      <c r="I350" s="202"/>
      <c r="J350" s="202"/>
      <c r="K350" s="202"/>
      <c r="L350" s="218"/>
      <c r="M350" s="218"/>
      <c r="N350" s="186"/>
      <c r="O350" s="184"/>
      <c r="P350" s="52"/>
      <c r="Q350" s="52"/>
      <c r="R350" s="186"/>
      <c r="S350" s="186"/>
    </row>
    <row r="351" spans="1:19" s="125" customFormat="1" ht="48.75" customHeight="1">
      <c r="A351" s="115"/>
      <c r="B351" s="116" t="s">
        <v>584</v>
      </c>
      <c r="C351" s="8"/>
      <c r="D351" s="135" t="s">
        <v>158</v>
      </c>
      <c r="E351" s="188"/>
      <c r="F351" s="188"/>
      <c r="G351" s="188"/>
      <c r="H351" s="188"/>
      <c r="I351" s="188"/>
      <c r="J351" s="188"/>
      <c r="K351" s="188"/>
      <c r="L351" s="239"/>
      <c r="M351" s="239"/>
      <c r="N351" s="118">
        <v>1406.8</v>
      </c>
      <c r="O351" s="117">
        <v>618.3897</v>
      </c>
      <c r="P351" s="118"/>
      <c r="Q351" s="118"/>
      <c r="R351" s="118"/>
      <c r="S351" s="118"/>
    </row>
    <row r="352" spans="1:19" s="126" customFormat="1" ht="84" customHeight="1">
      <c r="A352" s="33" t="s">
        <v>274</v>
      </c>
      <c r="B352" s="21" t="s">
        <v>235</v>
      </c>
      <c r="C352" s="8"/>
      <c r="D352" s="38" t="s">
        <v>526</v>
      </c>
      <c r="E352" s="17" t="s">
        <v>26</v>
      </c>
      <c r="F352" s="17" t="s">
        <v>507</v>
      </c>
      <c r="G352" s="17" t="s">
        <v>445</v>
      </c>
      <c r="H352" s="17" t="s">
        <v>344</v>
      </c>
      <c r="I352" s="17" t="s">
        <v>72</v>
      </c>
      <c r="J352" s="17" t="s">
        <v>163</v>
      </c>
      <c r="K352" s="17" t="s">
        <v>402</v>
      </c>
      <c r="L352" s="67" t="s">
        <v>147</v>
      </c>
      <c r="M352" s="67" t="s">
        <v>247</v>
      </c>
      <c r="N352" s="49">
        <v>32432.4</v>
      </c>
      <c r="O352" s="46">
        <v>32432.4</v>
      </c>
      <c r="P352" s="49">
        <v>39158.7</v>
      </c>
      <c r="Q352" s="49">
        <v>44104.8</v>
      </c>
      <c r="R352" s="49">
        <v>45141</v>
      </c>
      <c r="S352" s="49"/>
    </row>
    <row r="353" spans="1:19" s="126" customFormat="1" ht="48.75" customHeight="1">
      <c r="A353" s="279" t="s">
        <v>540</v>
      </c>
      <c r="B353" s="28" t="s">
        <v>616</v>
      </c>
      <c r="C353" s="97"/>
      <c r="D353" s="102" t="s">
        <v>121</v>
      </c>
      <c r="E353" s="215" t="s">
        <v>367</v>
      </c>
      <c r="F353" s="215" t="s">
        <v>508</v>
      </c>
      <c r="G353" s="187" t="s">
        <v>60</v>
      </c>
      <c r="H353" s="187" t="s">
        <v>345</v>
      </c>
      <c r="I353" s="187" t="s">
        <v>208</v>
      </c>
      <c r="J353" s="187" t="s">
        <v>34</v>
      </c>
      <c r="K353" s="187" t="s">
        <v>572</v>
      </c>
      <c r="L353" s="17" t="s">
        <v>191</v>
      </c>
      <c r="M353" s="187" t="s">
        <v>222</v>
      </c>
      <c r="N353" s="49">
        <v>771.0005</v>
      </c>
      <c r="O353" s="46">
        <v>771</v>
      </c>
      <c r="P353" s="49"/>
      <c r="Q353" s="49"/>
      <c r="R353" s="49"/>
      <c r="S353" s="49"/>
    </row>
    <row r="354" spans="1:19" s="126" customFormat="1" ht="48.75" customHeight="1">
      <c r="A354" s="280"/>
      <c r="B354" s="7" t="s">
        <v>617</v>
      </c>
      <c r="C354" s="11"/>
      <c r="D354" s="37" t="s">
        <v>121</v>
      </c>
      <c r="E354" s="216"/>
      <c r="F354" s="216"/>
      <c r="G354" s="202"/>
      <c r="H354" s="202"/>
      <c r="I354" s="202"/>
      <c r="J354" s="202"/>
      <c r="K354" s="202"/>
      <c r="L354" s="3" t="s">
        <v>191</v>
      </c>
      <c r="M354" s="202"/>
      <c r="N354" s="45">
        <v>122.88848</v>
      </c>
      <c r="O354" s="44">
        <v>122.88848</v>
      </c>
      <c r="P354" s="45"/>
      <c r="Q354" s="45"/>
      <c r="R354" s="45"/>
      <c r="S354" s="45"/>
    </row>
    <row r="355" spans="1:19" s="126" customFormat="1" ht="37.5" customHeight="1">
      <c r="A355" s="280"/>
      <c r="B355" s="7" t="s">
        <v>1123</v>
      </c>
      <c r="C355" s="11"/>
      <c r="D355" s="37" t="s">
        <v>121</v>
      </c>
      <c r="E355" s="216"/>
      <c r="F355" s="216"/>
      <c r="G355" s="202"/>
      <c r="H355" s="202"/>
      <c r="I355" s="202"/>
      <c r="J355" s="202"/>
      <c r="K355" s="202"/>
      <c r="L355" s="3" t="s">
        <v>191</v>
      </c>
      <c r="M355" s="202"/>
      <c r="N355" s="45">
        <v>14.4</v>
      </c>
      <c r="O355" s="44">
        <v>14.4</v>
      </c>
      <c r="P355" s="45"/>
      <c r="Q355" s="45"/>
      <c r="R355" s="45"/>
      <c r="S355" s="45"/>
    </row>
    <row r="356" spans="1:19" s="126" customFormat="1" ht="36.75" customHeight="1">
      <c r="A356" s="280"/>
      <c r="B356" s="7" t="s">
        <v>298</v>
      </c>
      <c r="C356" s="11"/>
      <c r="D356" s="37" t="s">
        <v>121</v>
      </c>
      <c r="E356" s="216"/>
      <c r="F356" s="216"/>
      <c r="G356" s="202"/>
      <c r="H356" s="202"/>
      <c r="I356" s="202"/>
      <c r="J356" s="202"/>
      <c r="K356" s="202"/>
      <c r="L356" s="3" t="s">
        <v>191</v>
      </c>
      <c r="M356" s="202"/>
      <c r="N356" s="45">
        <v>934</v>
      </c>
      <c r="O356" s="44">
        <v>906.53943</v>
      </c>
      <c r="P356" s="45"/>
      <c r="Q356" s="45"/>
      <c r="R356" s="45"/>
      <c r="S356" s="45"/>
    </row>
    <row r="357" spans="1:19" s="126" customFormat="1" ht="73.5" customHeight="1">
      <c r="A357" s="280"/>
      <c r="B357" s="7" t="s">
        <v>614</v>
      </c>
      <c r="C357" s="11"/>
      <c r="D357" s="37" t="s">
        <v>121</v>
      </c>
      <c r="E357" s="216"/>
      <c r="F357" s="216"/>
      <c r="G357" s="202"/>
      <c r="H357" s="202"/>
      <c r="I357" s="202"/>
      <c r="J357" s="202"/>
      <c r="K357" s="202"/>
      <c r="L357" s="3" t="s">
        <v>191</v>
      </c>
      <c r="M357" s="202"/>
      <c r="N357" s="49">
        <v>275.78</v>
      </c>
      <c r="O357" s="46">
        <v>275.78</v>
      </c>
      <c r="P357" s="49"/>
      <c r="Q357" s="49"/>
      <c r="R357" s="49"/>
      <c r="S357" s="49"/>
    </row>
    <row r="358" spans="1:19" s="126" customFormat="1" ht="63.75" customHeight="1">
      <c r="A358" s="280"/>
      <c r="B358" s="28" t="s">
        <v>427</v>
      </c>
      <c r="C358" s="11"/>
      <c r="D358" s="37" t="s">
        <v>121</v>
      </c>
      <c r="E358" s="216"/>
      <c r="F358" s="216"/>
      <c r="G358" s="202"/>
      <c r="H358" s="202"/>
      <c r="I358" s="202"/>
      <c r="J358" s="202"/>
      <c r="K358" s="202"/>
      <c r="L358" s="3" t="s">
        <v>191</v>
      </c>
      <c r="M358" s="202"/>
      <c r="N358" s="49">
        <f>28.005+312.1195</f>
        <v>340.1245</v>
      </c>
      <c r="O358" s="46">
        <f>28.005+312.1195</f>
        <v>340.1245</v>
      </c>
      <c r="P358" s="49"/>
      <c r="Q358" s="49"/>
      <c r="R358" s="49"/>
      <c r="S358" s="49"/>
    </row>
    <row r="359" spans="1:19" s="126" customFormat="1" ht="63.75" customHeight="1">
      <c r="A359" s="280"/>
      <c r="B359" s="7" t="s">
        <v>615</v>
      </c>
      <c r="C359" s="8"/>
      <c r="D359" s="37" t="s">
        <v>121</v>
      </c>
      <c r="E359" s="216"/>
      <c r="F359" s="216"/>
      <c r="G359" s="202"/>
      <c r="H359" s="202"/>
      <c r="I359" s="202"/>
      <c r="J359" s="202"/>
      <c r="K359" s="202"/>
      <c r="L359" s="3" t="s">
        <v>191</v>
      </c>
      <c r="M359" s="202"/>
      <c r="N359" s="49">
        <v>24.8</v>
      </c>
      <c r="O359" s="46">
        <v>21.70631</v>
      </c>
      <c r="P359" s="49"/>
      <c r="Q359" s="49"/>
      <c r="R359" s="49"/>
      <c r="S359" s="49"/>
    </row>
    <row r="360" spans="1:19" s="126" customFormat="1" ht="53.25" customHeight="1">
      <c r="A360" s="190" t="s">
        <v>275</v>
      </c>
      <c r="B360" s="204" t="s">
        <v>737</v>
      </c>
      <c r="C360" s="20"/>
      <c r="D360" s="70" t="s">
        <v>174</v>
      </c>
      <c r="E360" s="187" t="s">
        <v>723</v>
      </c>
      <c r="F360" s="187" t="s">
        <v>724</v>
      </c>
      <c r="G360" s="187" t="s">
        <v>626</v>
      </c>
      <c r="H360" s="187" t="s">
        <v>346</v>
      </c>
      <c r="I360" s="187" t="s">
        <v>61</v>
      </c>
      <c r="J360" s="187" t="s">
        <v>45</v>
      </c>
      <c r="K360" s="187" t="s">
        <v>660</v>
      </c>
      <c r="L360" s="187" t="s">
        <v>7</v>
      </c>
      <c r="M360" s="238" t="s">
        <v>403</v>
      </c>
      <c r="N360" s="119">
        <v>130.2</v>
      </c>
      <c r="O360" s="119">
        <v>123.337</v>
      </c>
      <c r="P360" s="119"/>
      <c r="Q360" s="119"/>
      <c r="R360" s="119"/>
      <c r="S360" s="119"/>
    </row>
    <row r="361" spans="1:19" s="126" customFormat="1" ht="53.25" customHeight="1">
      <c r="A361" s="191"/>
      <c r="B361" s="205"/>
      <c r="C361" s="20"/>
      <c r="D361" s="71" t="s">
        <v>12</v>
      </c>
      <c r="E361" s="188"/>
      <c r="F361" s="188"/>
      <c r="G361" s="188"/>
      <c r="H361" s="188"/>
      <c r="I361" s="188"/>
      <c r="J361" s="188"/>
      <c r="K361" s="188"/>
      <c r="L361" s="188"/>
      <c r="M361" s="239"/>
      <c r="N361" s="83">
        <v>651.8</v>
      </c>
      <c r="O361" s="83">
        <v>613.47745</v>
      </c>
      <c r="P361" s="83"/>
      <c r="Q361" s="83"/>
      <c r="R361" s="83"/>
      <c r="S361" s="83"/>
    </row>
    <row r="362" spans="1:19" s="126" customFormat="1" ht="196.5" customHeight="1">
      <c r="A362" s="32" t="s">
        <v>276</v>
      </c>
      <c r="B362" s="7" t="s">
        <v>736</v>
      </c>
      <c r="C362" s="8"/>
      <c r="D362" s="37" t="s">
        <v>12</v>
      </c>
      <c r="E362" s="187" t="s">
        <v>723</v>
      </c>
      <c r="F362" s="187" t="s">
        <v>725</v>
      </c>
      <c r="G362" s="187" t="s">
        <v>626</v>
      </c>
      <c r="H362" s="17" t="s">
        <v>865</v>
      </c>
      <c r="I362" s="17" t="s">
        <v>114</v>
      </c>
      <c r="J362" s="17" t="s">
        <v>98</v>
      </c>
      <c r="K362" s="3" t="s">
        <v>1146</v>
      </c>
      <c r="L362" s="3" t="s">
        <v>65</v>
      </c>
      <c r="M362" s="6" t="s">
        <v>224</v>
      </c>
      <c r="N362" s="45">
        <f>349305.1+29799.7</f>
        <v>379104.8</v>
      </c>
      <c r="O362" s="44">
        <f>29799.7+349025.4</f>
        <v>378825.10000000003</v>
      </c>
      <c r="P362" s="45"/>
      <c r="Q362" s="45"/>
      <c r="R362" s="45"/>
      <c r="S362" s="45"/>
    </row>
    <row r="363" spans="1:19" s="126" customFormat="1" ht="129.75" customHeight="1">
      <c r="A363" s="33"/>
      <c r="B363" s="21" t="s">
        <v>738</v>
      </c>
      <c r="C363" s="8"/>
      <c r="D363" s="38" t="s">
        <v>174</v>
      </c>
      <c r="E363" s="188"/>
      <c r="F363" s="188"/>
      <c r="G363" s="188"/>
      <c r="H363" s="19" t="s">
        <v>750</v>
      </c>
      <c r="I363" s="19" t="s">
        <v>65</v>
      </c>
      <c r="J363" s="19" t="s">
        <v>751</v>
      </c>
      <c r="K363" s="19" t="s">
        <v>752</v>
      </c>
      <c r="L363" s="19" t="s">
        <v>576</v>
      </c>
      <c r="M363" s="145" t="s">
        <v>751</v>
      </c>
      <c r="N363" s="49">
        <v>94749.7</v>
      </c>
      <c r="O363" s="46">
        <v>94674.5</v>
      </c>
      <c r="P363" s="49"/>
      <c r="Q363" s="49"/>
      <c r="R363" s="49"/>
      <c r="S363" s="49"/>
    </row>
    <row r="364" spans="1:19" s="126" customFormat="1" ht="134.25" customHeight="1">
      <c r="A364" s="33" t="s">
        <v>277</v>
      </c>
      <c r="B364" s="21" t="s">
        <v>246</v>
      </c>
      <c r="C364" s="11"/>
      <c r="D364" s="38" t="s">
        <v>151</v>
      </c>
      <c r="E364" s="17" t="s">
        <v>347</v>
      </c>
      <c r="F364" s="17" t="s">
        <v>388</v>
      </c>
      <c r="G364" s="67" t="s">
        <v>348</v>
      </c>
      <c r="H364" s="17" t="s">
        <v>349</v>
      </c>
      <c r="I364" s="17" t="s">
        <v>326</v>
      </c>
      <c r="J364" s="17" t="s">
        <v>24</v>
      </c>
      <c r="K364" s="17" t="s">
        <v>404</v>
      </c>
      <c r="L364" s="24" t="s">
        <v>72</v>
      </c>
      <c r="M364" s="24" t="s">
        <v>301</v>
      </c>
      <c r="N364" s="49">
        <v>61.6</v>
      </c>
      <c r="O364" s="46">
        <v>61.6</v>
      </c>
      <c r="P364" s="49"/>
      <c r="Q364" s="49"/>
      <c r="R364" s="49"/>
      <c r="S364" s="49"/>
    </row>
    <row r="365" spans="1:19" s="126" customFormat="1" ht="183" customHeight="1">
      <c r="A365" s="33" t="s">
        <v>278</v>
      </c>
      <c r="B365" s="101" t="s">
        <v>248</v>
      </c>
      <c r="C365" s="11"/>
      <c r="D365" s="38" t="s">
        <v>151</v>
      </c>
      <c r="E365" s="17" t="s">
        <v>58</v>
      </c>
      <c r="F365" s="17" t="s">
        <v>59</v>
      </c>
      <c r="G365" s="17" t="s">
        <v>60</v>
      </c>
      <c r="H365" s="17" t="s">
        <v>350</v>
      </c>
      <c r="I365" s="17" t="s">
        <v>56</v>
      </c>
      <c r="J365" s="67" t="s">
        <v>57</v>
      </c>
      <c r="K365" s="17" t="s">
        <v>406</v>
      </c>
      <c r="L365" s="67" t="s">
        <v>165</v>
      </c>
      <c r="M365" s="67" t="s">
        <v>407</v>
      </c>
      <c r="N365" s="49">
        <v>27</v>
      </c>
      <c r="O365" s="46">
        <v>27</v>
      </c>
      <c r="P365" s="49"/>
      <c r="Q365" s="49"/>
      <c r="R365" s="49"/>
      <c r="S365" s="49"/>
    </row>
    <row r="366" spans="1:19" s="126" customFormat="1" ht="21" customHeight="1" hidden="1">
      <c r="A366" s="32" t="s">
        <v>279</v>
      </c>
      <c r="B366" s="7" t="s">
        <v>280</v>
      </c>
      <c r="C366" s="8"/>
      <c r="D366" s="37"/>
      <c r="E366" s="3"/>
      <c r="F366" s="3"/>
      <c r="G366" s="3"/>
      <c r="H366" s="3"/>
      <c r="I366" s="3"/>
      <c r="J366" s="6"/>
      <c r="K366" s="3"/>
      <c r="L366" s="6"/>
      <c r="M366" s="6"/>
      <c r="N366" s="49"/>
      <c r="O366" s="46"/>
      <c r="P366" s="49"/>
      <c r="Q366" s="49"/>
      <c r="R366" s="49"/>
      <c r="S366" s="49"/>
    </row>
    <row r="367" spans="1:19" s="126" customFormat="1" ht="144" customHeight="1">
      <c r="A367" s="33" t="s">
        <v>281</v>
      </c>
      <c r="B367" s="21" t="s">
        <v>143</v>
      </c>
      <c r="C367" s="8"/>
      <c r="D367" s="38" t="s">
        <v>101</v>
      </c>
      <c r="E367" s="17" t="s">
        <v>351</v>
      </c>
      <c r="F367" s="17" t="s">
        <v>509</v>
      </c>
      <c r="G367" s="67" t="s">
        <v>510</v>
      </c>
      <c r="H367" s="17" t="s">
        <v>511</v>
      </c>
      <c r="I367" s="17" t="s">
        <v>326</v>
      </c>
      <c r="J367" s="17" t="s">
        <v>98</v>
      </c>
      <c r="K367" s="17" t="s">
        <v>405</v>
      </c>
      <c r="L367" s="17" t="s">
        <v>191</v>
      </c>
      <c r="M367" s="17" t="s">
        <v>256</v>
      </c>
      <c r="N367" s="46">
        <v>3.7665</v>
      </c>
      <c r="O367" s="46">
        <v>3.7665</v>
      </c>
      <c r="P367" s="46"/>
      <c r="Q367" s="46"/>
      <c r="R367" s="46"/>
      <c r="S367" s="46"/>
    </row>
    <row r="368" spans="1:19" s="126" customFormat="1" ht="21" customHeight="1" hidden="1">
      <c r="A368" s="32" t="s">
        <v>282</v>
      </c>
      <c r="B368" s="7" t="s">
        <v>283</v>
      </c>
      <c r="C368" s="8"/>
      <c r="D368" s="37"/>
      <c r="E368" s="3"/>
      <c r="F368" s="3"/>
      <c r="G368" s="6"/>
      <c r="H368" s="3"/>
      <c r="I368" s="3"/>
      <c r="J368" s="3"/>
      <c r="K368" s="3"/>
      <c r="L368" s="3"/>
      <c r="M368" s="3"/>
      <c r="N368" s="46"/>
      <c r="O368" s="46"/>
      <c r="P368" s="46"/>
      <c r="Q368" s="46"/>
      <c r="R368" s="46"/>
      <c r="S368" s="46"/>
    </row>
    <row r="369" spans="1:19" s="126" customFormat="1" ht="21" customHeight="1" hidden="1">
      <c r="A369" s="32" t="s">
        <v>284</v>
      </c>
      <c r="B369" s="7" t="s">
        <v>285</v>
      </c>
      <c r="C369" s="8"/>
      <c r="D369" s="37"/>
      <c r="E369" s="3"/>
      <c r="F369" s="3"/>
      <c r="G369" s="6"/>
      <c r="H369" s="3"/>
      <c r="I369" s="3"/>
      <c r="J369" s="3"/>
      <c r="K369" s="3"/>
      <c r="L369" s="3"/>
      <c r="M369" s="3"/>
      <c r="N369" s="46"/>
      <c r="O369" s="46"/>
      <c r="P369" s="46"/>
      <c r="Q369" s="46"/>
      <c r="R369" s="46"/>
      <c r="S369" s="46"/>
    </row>
    <row r="370" spans="1:19" s="126" customFormat="1" ht="21" customHeight="1" hidden="1">
      <c r="A370" s="32" t="s">
        <v>286</v>
      </c>
      <c r="B370" s="7" t="s">
        <v>287</v>
      </c>
      <c r="C370" s="8"/>
      <c r="D370" s="37"/>
      <c r="E370" s="3"/>
      <c r="F370" s="3"/>
      <c r="G370" s="6"/>
      <c r="H370" s="3"/>
      <c r="I370" s="3"/>
      <c r="J370" s="3"/>
      <c r="K370" s="3"/>
      <c r="L370" s="3"/>
      <c r="M370" s="3"/>
      <c r="N370" s="46"/>
      <c r="O370" s="46"/>
      <c r="P370" s="46"/>
      <c r="Q370" s="46"/>
      <c r="R370" s="46"/>
      <c r="S370" s="46"/>
    </row>
    <row r="371" spans="1:19" s="126" customFormat="1" ht="21" customHeight="1" hidden="1">
      <c r="A371" s="32" t="s">
        <v>288</v>
      </c>
      <c r="B371" s="7" t="s">
        <v>289</v>
      </c>
      <c r="C371" s="8"/>
      <c r="D371" s="37"/>
      <c r="E371" s="3"/>
      <c r="F371" s="3"/>
      <c r="G371" s="6"/>
      <c r="H371" s="3"/>
      <c r="I371" s="3"/>
      <c r="J371" s="3"/>
      <c r="K371" s="3"/>
      <c r="L371" s="3"/>
      <c r="M371" s="3"/>
      <c r="N371" s="46"/>
      <c r="O371" s="46"/>
      <c r="P371" s="46"/>
      <c r="Q371" s="46"/>
      <c r="R371" s="46"/>
      <c r="S371" s="46"/>
    </row>
    <row r="372" spans="1:19" s="126" customFormat="1" ht="21" customHeight="1" hidden="1">
      <c r="A372" s="32" t="s">
        <v>290</v>
      </c>
      <c r="B372" s="7" t="s">
        <v>291</v>
      </c>
      <c r="C372" s="8"/>
      <c r="D372" s="37"/>
      <c r="E372" s="3"/>
      <c r="F372" s="3"/>
      <c r="G372" s="6"/>
      <c r="H372" s="3"/>
      <c r="I372" s="3"/>
      <c r="J372" s="3"/>
      <c r="K372" s="3"/>
      <c r="L372" s="3"/>
      <c r="M372" s="3"/>
      <c r="N372" s="46"/>
      <c r="O372" s="46"/>
      <c r="P372" s="46"/>
      <c r="Q372" s="46"/>
      <c r="R372" s="46"/>
      <c r="S372" s="46"/>
    </row>
    <row r="373" spans="1:19" s="126" customFormat="1" ht="96.75" customHeight="1">
      <c r="A373" s="33" t="s">
        <v>292</v>
      </c>
      <c r="B373" s="21" t="s">
        <v>252</v>
      </c>
      <c r="C373" s="11"/>
      <c r="D373" s="38" t="s">
        <v>151</v>
      </c>
      <c r="E373" s="17" t="s">
        <v>155</v>
      </c>
      <c r="F373" s="17" t="s">
        <v>156</v>
      </c>
      <c r="G373" s="17" t="s">
        <v>157</v>
      </c>
      <c r="H373" s="17" t="s">
        <v>132</v>
      </c>
      <c r="I373" s="17" t="s">
        <v>326</v>
      </c>
      <c r="J373" s="17" t="s">
        <v>133</v>
      </c>
      <c r="K373" s="17" t="s">
        <v>789</v>
      </c>
      <c r="L373" s="17" t="s">
        <v>191</v>
      </c>
      <c r="M373" s="17" t="s">
        <v>149</v>
      </c>
      <c r="N373" s="49">
        <f>6573.7+152</f>
        <v>6725.7</v>
      </c>
      <c r="O373" s="46">
        <f>152+5802.44616</f>
        <v>5954.44616</v>
      </c>
      <c r="P373" s="49"/>
      <c r="Q373" s="49"/>
      <c r="R373" s="49"/>
      <c r="S373" s="49"/>
    </row>
    <row r="374" spans="1:19" s="126" customFormat="1" ht="106.5" customHeight="1">
      <c r="A374" s="115" t="s">
        <v>293</v>
      </c>
      <c r="B374" s="116" t="s">
        <v>758</v>
      </c>
      <c r="C374" s="11"/>
      <c r="D374" s="37" t="s">
        <v>158</v>
      </c>
      <c r="E374" s="3" t="s">
        <v>155</v>
      </c>
      <c r="F374" s="3" t="s">
        <v>156</v>
      </c>
      <c r="G374" s="3" t="s">
        <v>512</v>
      </c>
      <c r="H374" s="3" t="s">
        <v>352</v>
      </c>
      <c r="I374" s="3" t="s">
        <v>154</v>
      </c>
      <c r="J374" s="3" t="s">
        <v>153</v>
      </c>
      <c r="K374" s="17" t="s">
        <v>789</v>
      </c>
      <c r="L374" s="3" t="s">
        <v>191</v>
      </c>
      <c r="M374" s="3" t="s">
        <v>171</v>
      </c>
      <c r="N374" s="118">
        <f>26.8</f>
        <v>26.8</v>
      </c>
      <c r="O374" s="117">
        <v>24.4</v>
      </c>
      <c r="P374" s="118"/>
      <c r="Q374" s="118"/>
      <c r="R374" s="118"/>
      <c r="S374" s="118"/>
    </row>
    <row r="375" spans="1:19" s="126" customFormat="1" ht="109.5" customHeight="1">
      <c r="A375" s="76" t="s">
        <v>541</v>
      </c>
      <c r="B375" s="113" t="s">
        <v>542</v>
      </c>
      <c r="C375" s="114"/>
      <c r="D375" s="41" t="s">
        <v>158</v>
      </c>
      <c r="E375" s="18" t="s">
        <v>155</v>
      </c>
      <c r="F375" s="18" t="s">
        <v>156</v>
      </c>
      <c r="G375" s="18" t="s">
        <v>512</v>
      </c>
      <c r="H375" s="18" t="s">
        <v>352</v>
      </c>
      <c r="I375" s="18" t="s">
        <v>154</v>
      </c>
      <c r="J375" s="18" t="s">
        <v>153</v>
      </c>
      <c r="K375" s="17" t="s">
        <v>789</v>
      </c>
      <c r="L375" s="18" t="s">
        <v>191</v>
      </c>
      <c r="M375" s="18" t="s">
        <v>171</v>
      </c>
      <c r="N375" s="110">
        <v>336</v>
      </c>
      <c r="O375" s="83">
        <v>0</v>
      </c>
      <c r="P375" s="110"/>
      <c r="Q375" s="110"/>
      <c r="R375" s="110"/>
      <c r="S375" s="110"/>
    </row>
    <row r="376" spans="1:19" s="126" customFormat="1" ht="181.5" customHeight="1">
      <c r="A376" s="33" t="s">
        <v>294</v>
      </c>
      <c r="B376" s="21" t="s">
        <v>249</v>
      </c>
      <c r="C376" s="8"/>
      <c r="D376" s="38" t="s">
        <v>12</v>
      </c>
      <c r="E376" s="17" t="s">
        <v>355</v>
      </c>
      <c r="F376" s="17" t="s">
        <v>353</v>
      </c>
      <c r="G376" s="17" t="s">
        <v>356</v>
      </c>
      <c r="H376" s="17" t="s">
        <v>342</v>
      </c>
      <c r="I376" s="17" t="s">
        <v>358</v>
      </c>
      <c r="J376" s="67" t="s">
        <v>354</v>
      </c>
      <c r="K376" s="17" t="s">
        <v>789</v>
      </c>
      <c r="L376" s="17" t="s">
        <v>306</v>
      </c>
      <c r="M376" s="67" t="s">
        <v>408</v>
      </c>
      <c r="N376" s="49">
        <v>1178.1</v>
      </c>
      <c r="O376" s="46">
        <v>906.228</v>
      </c>
      <c r="P376" s="49"/>
      <c r="Q376" s="49"/>
      <c r="R376" s="49"/>
      <c r="S376" s="49"/>
    </row>
    <row r="377" spans="1:19" s="126" customFormat="1" ht="99.75" customHeight="1">
      <c r="A377" s="33" t="s">
        <v>295</v>
      </c>
      <c r="B377" s="21" t="s">
        <v>255</v>
      </c>
      <c r="C377" s="8"/>
      <c r="D377" s="38" t="s">
        <v>151</v>
      </c>
      <c r="E377" s="17"/>
      <c r="F377" s="17"/>
      <c r="G377" s="17"/>
      <c r="H377" s="17" t="s">
        <v>357</v>
      </c>
      <c r="I377" s="17" t="s">
        <v>513</v>
      </c>
      <c r="J377" s="67" t="s">
        <v>354</v>
      </c>
      <c r="K377" s="17" t="s">
        <v>409</v>
      </c>
      <c r="L377" s="67" t="s">
        <v>191</v>
      </c>
      <c r="M377" s="67" t="s">
        <v>170</v>
      </c>
      <c r="N377" s="46">
        <v>0</v>
      </c>
      <c r="O377" s="46">
        <v>0</v>
      </c>
      <c r="P377" s="46"/>
      <c r="Q377" s="46"/>
      <c r="R377" s="46"/>
      <c r="S377" s="46"/>
    </row>
    <row r="378" spans="1:19" s="126" customFormat="1" ht="73.5" customHeight="1">
      <c r="A378" s="33" t="s">
        <v>296</v>
      </c>
      <c r="B378" s="21" t="s">
        <v>254</v>
      </c>
      <c r="C378" s="11"/>
      <c r="D378" s="38" t="s">
        <v>151</v>
      </c>
      <c r="E378" s="17" t="s">
        <v>368</v>
      </c>
      <c r="F378" s="17" t="s">
        <v>369</v>
      </c>
      <c r="G378" s="17" t="s">
        <v>370</v>
      </c>
      <c r="H378" s="17" t="s">
        <v>359</v>
      </c>
      <c r="I378" s="17" t="s">
        <v>312</v>
      </c>
      <c r="J378" s="67" t="s">
        <v>354</v>
      </c>
      <c r="K378" s="17" t="s">
        <v>410</v>
      </c>
      <c r="L378" s="17" t="s">
        <v>191</v>
      </c>
      <c r="M378" s="17" t="s">
        <v>210</v>
      </c>
      <c r="N378" s="49">
        <v>702</v>
      </c>
      <c r="O378" s="46">
        <v>479.06621</v>
      </c>
      <c r="P378" s="49"/>
      <c r="Q378" s="49"/>
      <c r="R378" s="49"/>
      <c r="S378" s="49"/>
    </row>
    <row r="379" spans="1:19" s="126" customFormat="1" ht="84.75" customHeight="1">
      <c r="A379" s="32" t="s">
        <v>297</v>
      </c>
      <c r="B379" s="7" t="s">
        <v>243</v>
      </c>
      <c r="C379" s="8"/>
      <c r="D379" s="37" t="s">
        <v>174</v>
      </c>
      <c r="E379" s="3" t="s">
        <v>371</v>
      </c>
      <c r="F379" s="3" t="s">
        <v>335</v>
      </c>
      <c r="G379" s="3" t="s">
        <v>372</v>
      </c>
      <c r="H379" s="3" t="s">
        <v>360</v>
      </c>
      <c r="I379" s="3" t="s">
        <v>361</v>
      </c>
      <c r="J379" s="6" t="s">
        <v>726</v>
      </c>
      <c r="K379" s="3" t="s">
        <v>721</v>
      </c>
      <c r="L379" s="3" t="s">
        <v>53</v>
      </c>
      <c r="M379" s="3" t="s">
        <v>720</v>
      </c>
      <c r="N379" s="44">
        <v>0</v>
      </c>
      <c r="O379" s="44">
        <v>0</v>
      </c>
      <c r="P379" s="44"/>
      <c r="Q379" s="44"/>
      <c r="R379" s="44"/>
      <c r="S379" s="44"/>
    </row>
    <row r="380" spans="1:19" s="125" customFormat="1" ht="238.5" customHeight="1">
      <c r="A380" s="75"/>
      <c r="B380" s="113" t="s">
        <v>663</v>
      </c>
      <c r="C380" s="16"/>
      <c r="D380" s="71" t="s">
        <v>174</v>
      </c>
      <c r="E380" s="17" t="s">
        <v>723</v>
      </c>
      <c r="F380" s="17" t="s">
        <v>725</v>
      </c>
      <c r="G380" s="17" t="s">
        <v>626</v>
      </c>
      <c r="H380" s="19" t="s">
        <v>700</v>
      </c>
      <c r="I380" s="19" t="s">
        <v>353</v>
      </c>
      <c r="J380" s="19" t="s">
        <v>701</v>
      </c>
      <c r="K380" s="25" t="s">
        <v>698</v>
      </c>
      <c r="L380" s="25" t="s">
        <v>576</v>
      </c>
      <c r="M380" s="60" t="s">
        <v>699</v>
      </c>
      <c r="N380" s="110">
        <v>281</v>
      </c>
      <c r="O380" s="83">
        <v>281</v>
      </c>
      <c r="P380" s="110"/>
      <c r="Q380" s="110"/>
      <c r="R380" s="110"/>
      <c r="S380" s="110"/>
    </row>
    <row r="381" spans="1:19" s="125" customFormat="1" ht="271.5" customHeight="1">
      <c r="A381" s="75"/>
      <c r="B381" s="113" t="s">
        <v>664</v>
      </c>
      <c r="C381" s="8"/>
      <c r="D381" s="71" t="s">
        <v>4</v>
      </c>
      <c r="E381" s="3" t="s">
        <v>723</v>
      </c>
      <c r="F381" s="3" t="s">
        <v>725</v>
      </c>
      <c r="G381" s="3" t="s">
        <v>626</v>
      </c>
      <c r="H381" s="19" t="s">
        <v>704</v>
      </c>
      <c r="I381" s="19" t="s">
        <v>353</v>
      </c>
      <c r="J381" s="19" t="s">
        <v>683</v>
      </c>
      <c r="K381" s="25" t="s">
        <v>702</v>
      </c>
      <c r="L381" s="25" t="s">
        <v>576</v>
      </c>
      <c r="M381" s="60" t="s">
        <v>703</v>
      </c>
      <c r="N381" s="110">
        <v>9044.8</v>
      </c>
      <c r="O381" s="83">
        <v>7865.65666</v>
      </c>
      <c r="P381" s="110"/>
      <c r="Q381" s="110"/>
      <c r="R381" s="110"/>
      <c r="S381" s="110"/>
    </row>
    <row r="382" spans="1:19" s="125" customFormat="1" ht="83.25" customHeight="1">
      <c r="A382" s="75"/>
      <c r="B382" s="113" t="s">
        <v>665</v>
      </c>
      <c r="C382" s="8"/>
      <c r="D382" s="71" t="s">
        <v>666</v>
      </c>
      <c r="E382" s="19" t="s">
        <v>727</v>
      </c>
      <c r="F382" s="19" t="s">
        <v>728</v>
      </c>
      <c r="G382" s="19" t="s">
        <v>188</v>
      </c>
      <c r="H382" s="19" t="s">
        <v>682</v>
      </c>
      <c r="I382" s="19" t="s">
        <v>353</v>
      </c>
      <c r="J382" s="3" t="s">
        <v>683</v>
      </c>
      <c r="K382" s="25" t="s">
        <v>680</v>
      </c>
      <c r="L382" s="25" t="s">
        <v>576</v>
      </c>
      <c r="M382" s="60" t="s">
        <v>681</v>
      </c>
      <c r="N382" s="110">
        <v>257.1</v>
      </c>
      <c r="O382" s="83">
        <v>257.1</v>
      </c>
      <c r="P382" s="110"/>
      <c r="Q382" s="110"/>
      <c r="R382" s="110"/>
      <c r="S382" s="110"/>
    </row>
    <row r="383" spans="1:19" s="125" customFormat="1" ht="89.25" customHeight="1">
      <c r="A383" s="115"/>
      <c r="B383" s="116" t="s">
        <v>606</v>
      </c>
      <c r="C383" s="8"/>
      <c r="D383" s="135" t="s">
        <v>121</v>
      </c>
      <c r="E383" s="3" t="s">
        <v>729</v>
      </c>
      <c r="F383" s="3" t="s">
        <v>730</v>
      </c>
      <c r="G383" s="3" t="s">
        <v>731</v>
      </c>
      <c r="H383" s="3" t="s">
        <v>611</v>
      </c>
      <c r="I383" s="3" t="s">
        <v>312</v>
      </c>
      <c r="J383" s="3" t="s">
        <v>612</v>
      </c>
      <c r="K383" s="26" t="s">
        <v>609</v>
      </c>
      <c r="L383" s="26" t="s">
        <v>576</v>
      </c>
      <c r="M383" s="58" t="s">
        <v>610</v>
      </c>
      <c r="N383" s="118">
        <v>1089</v>
      </c>
      <c r="O383" s="117">
        <v>448.14433</v>
      </c>
      <c r="P383" s="118"/>
      <c r="Q383" s="118"/>
      <c r="R383" s="118"/>
      <c r="S383" s="118"/>
    </row>
    <row r="384" spans="1:19" s="130" customFormat="1" ht="25.5" customHeight="1">
      <c r="A384" s="31" t="s">
        <v>36</v>
      </c>
      <c r="B384" s="194" t="s">
        <v>567</v>
      </c>
      <c r="C384" s="195"/>
      <c r="D384" s="195"/>
      <c r="E384" s="195"/>
      <c r="F384" s="195"/>
      <c r="G384" s="195"/>
      <c r="H384" s="259"/>
      <c r="I384" s="259"/>
      <c r="J384" s="259"/>
      <c r="K384" s="195"/>
      <c r="L384" s="195"/>
      <c r="M384" s="196"/>
      <c r="N384" s="43">
        <f>SUM(N385:N402)</f>
        <v>6402.87526</v>
      </c>
      <c r="O384" s="43">
        <f>SUM(O385:O402)</f>
        <v>5900.321280000001</v>
      </c>
      <c r="P384" s="43">
        <f>SUM(P385:P402)</f>
        <v>4465.5</v>
      </c>
      <c r="Q384" s="43">
        <f>SUM(Q385:Q398)</f>
        <v>4254.6</v>
      </c>
      <c r="R384" s="43">
        <f>SUM(R385:R398)</f>
        <v>4254.6</v>
      </c>
      <c r="S384" s="43"/>
    </row>
    <row r="385" spans="1:19" s="131" customFormat="1" ht="45.75" customHeight="1">
      <c r="A385" s="36"/>
      <c r="B385" s="7" t="s">
        <v>759</v>
      </c>
      <c r="C385" s="9"/>
      <c r="D385" s="37" t="s">
        <v>233</v>
      </c>
      <c r="E385" s="17" t="s">
        <v>26</v>
      </c>
      <c r="F385" s="17" t="s">
        <v>123</v>
      </c>
      <c r="G385" s="17" t="s">
        <v>445</v>
      </c>
      <c r="H385" s="17"/>
      <c r="I385" s="17"/>
      <c r="J385" s="17"/>
      <c r="K385" s="17" t="s">
        <v>790</v>
      </c>
      <c r="L385" s="17" t="s">
        <v>791</v>
      </c>
      <c r="M385" s="17" t="s">
        <v>580</v>
      </c>
      <c r="N385" s="45">
        <v>167.263</v>
      </c>
      <c r="O385" s="44">
        <v>166.663</v>
      </c>
      <c r="P385" s="45">
        <v>167.3</v>
      </c>
      <c r="Q385" s="45">
        <v>167.3</v>
      </c>
      <c r="R385" s="45">
        <v>167.3</v>
      </c>
      <c r="S385" s="45"/>
    </row>
    <row r="386" spans="1:19" s="131" customFormat="1" ht="49.5" customHeight="1">
      <c r="A386" s="36"/>
      <c r="B386" s="7" t="s">
        <v>202</v>
      </c>
      <c r="C386" s="9"/>
      <c r="D386" s="37" t="s">
        <v>233</v>
      </c>
      <c r="E386" s="18"/>
      <c r="F386" s="18"/>
      <c r="G386" s="18"/>
      <c r="H386" s="18"/>
      <c r="I386" s="18"/>
      <c r="J386" s="18"/>
      <c r="K386" s="18" t="s">
        <v>135</v>
      </c>
      <c r="L386" s="18" t="s">
        <v>55</v>
      </c>
      <c r="M386" s="18" t="s">
        <v>22</v>
      </c>
      <c r="N386" s="45">
        <v>23.2</v>
      </c>
      <c r="O386" s="44">
        <v>0</v>
      </c>
      <c r="P386" s="45">
        <v>23.2</v>
      </c>
      <c r="Q386" s="45">
        <v>23.2</v>
      </c>
      <c r="R386" s="45">
        <v>23.2</v>
      </c>
      <c r="S386" s="45"/>
    </row>
    <row r="387" spans="1:19" s="131" customFormat="1" ht="38.25" customHeight="1">
      <c r="A387" s="151"/>
      <c r="B387" s="21" t="s">
        <v>668</v>
      </c>
      <c r="C387" s="152"/>
      <c r="D387" s="38" t="s">
        <v>233</v>
      </c>
      <c r="E387" s="18"/>
      <c r="F387" s="18"/>
      <c r="G387" s="18"/>
      <c r="H387" s="18"/>
      <c r="I387" s="18"/>
      <c r="J387" s="18"/>
      <c r="K387" s="18" t="s">
        <v>685</v>
      </c>
      <c r="L387" s="18" t="s">
        <v>362</v>
      </c>
      <c r="M387" s="18" t="s">
        <v>684</v>
      </c>
      <c r="N387" s="49">
        <v>15</v>
      </c>
      <c r="O387" s="46">
        <v>15</v>
      </c>
      <c r="P387" s="49">
        <v>15</v>
      </c>
      <c r="Q387" s="49">
        <v>15</v>
      </c>
      <c r="R387" s="49">
        <v>15</v>
      </c>
      <c r="S387" s="49"/>
    </row>
    <row r="388" spans="1:19" s="127" customFormat="1" ht="72">
      <c r="A388" s="80"/>
      <c r="B388" s="20" t="s">
        <v>42</v>
      </c>
      <c r="C388" s="15"/>
      <c r="D388" s="70" t="s">
        <v>233</v>
      </c>
      <c r="E388" s="18" t="s">
        <v>307</v>
      </c>
      <c r="F388" s="18" t="s">
        <v>46</v>
      </c>
      <c r="G388" s="18" t="s">
        <v>308</v>
      </c>
      <c r="H388" s="18"/>
      <c r="I388" s="18"/>
      <c r="J388" s="18"/>
      <c r="K388" s="141" t="s">
        <v>1150</v>
      </c>
      <c r="L388" s="73" t="s">
        <v>576</v>
      </c>
      <c r="M388" s="73" t="s">
        <v>658</v>
      </c>
      <c r="N388" s="120">
        <v>586.529</v>
      </c>
      <c r="O388" s="119">
        <v>583.86728</v>
      </c>
      <c r="P388" s="120">
        <v>929.1</v>
      </c>
      <c r="Q388" s="120">
        <v>929.1</v>
      </c>
      <c r="R388" s="120">
        <v>929.1</v>
      </c>
      <c r="S388" s="52"/>
    </row>
    <row r="389" spans="1:19" s="127" customFormat="1" ht="84.75" customHeight="1">
      <c r="A389" s="31"/>
      <c r="B389" s="7" t="s">
        <v>1188</v>
      </c>
      <c r="C389" s="8"/>
      <c r="D389" s="37" t="s">
        <v>233</v>
      </c>
      <c r="E389" s="18"/>
      <c r="F389" s="18"/>
      <c r="G389" s="18"/>
      <c r="H389" s="18"/>
      <c r="I389" s="18"/>
      <c r="J389" s="18"/>
      <c r="K389" s="141" t="s">
        <v>1189</v>
      </c>
      <c r="L389" s="73" t="s">
        <v>576</v>
      </c>
      <c r="M389" s="73" t="s">
        <v>594</v>
      </c>
      <c r="N389" s="45">
        <v>0</v>
      </c>
      <c r="O389" s="44">
        <v>0</v>
      </c>
      <c r="P389" s="45">
        <v>80</v>
      </c>
      <c r="Q389" s="45">
        <v>0</v>
      </c>
      <c r="R389" s="45">
        <v>0</v>
      </c>
      <c r="S389" s="45"/>
    </row>
    <row r="390" spans="1:19" s="127" customFormat="1" ht="71.25" customHeight="1">
      <c r="A390" s="31"/>
      <c r="B390" s="7" t="s">
        <v>1190</v>
      </c>
      <c r="C390" s="8"/>
      <c r="D390" s="37" t="s">
        <v>233</v>
      </c>
      <c r="E390" s="18"/>
      <c r="F390" s="18"/>
      <c r="G390" s="18"/>
      <c r="H390" s="18"/>
      <c r="I390" s="18"/>
      <c r="J390" s="18"/>
      <c r="K390" s="141" t="s">
        <v>1185</v>
      </c>
      <c r="L390" s="73" t="s">
        <v>576</v>
      </c>
      <c r="M390" s="73" t="s">
        <v>1186</v>
      </c>
      <c r="N390" s="45">
        <v>0</v>
      </c>
      <c r="O390" s="44">
        <v>0</v>
      </c>
      <c r="P390" s="45">
        <v>20</v>
      </c>
      <c r="Q390" s="45">
        <v>20</v>
      </c>
      <c r="R390" s="45">
        <v>20</v>
      </c>
      <c r="S390" s="45"/>
    </row>
    <row r="391" spans="1:19" s="131" customFormat="1" ht="84.75" customHeight="1" outlineLevel="1">
      <c r="A391" s="287"/>
      <c r="B391" s="204" t="s">
        <v>240</v>
      </c>
      <c r="C391" s="9"/>
      <c r="D391" s="206" t="s">
        <v>230</v>
      </c>
      <c r="E391" s="202" t="s">
        <v>363</v>
      </c>
      <c r="F391" s="202" t="s">
        <v>53</v>
      </c>
      <c r="G391" s="202" t="s">
        <v>364</v>
      </c>
      <c r="H391" s="202" t="s">
        <v>390</v>
      </c>
      <c r="I391" s="202" t="s">
        <v>391</v>
      </c>
      <c r="J391" s="202" t="s">
        <v>392</v>
      </c>
      <c r="K391" s="18" t="s">
        <v>779</v>
      </c>
      <c r="L391" s="18" t="s">
        <v>191</v>
      </c>
      <c r="M391" s="18" t="s">
        <v>261</v>
      </c>
      <c r="N391" s="185">
        <v>405.08726</v>
      </c>
      <c r="O391" s="203">
        <v>405.08726</v>
      </c>
      <c r="P391" s="49">
        <v>130.9</v>
      </c>
      <c r="Q391" s="49">
        <v>0</v>
      </c>
      <c r="R391" s="185">
        <v>0</v>
      </c>
      <c r="S391" s="185"/>
    </row>
    <row r="392" spans="1:19" s="131" customFormat="1" ht="121.5" customHeight="1" outlineLevel="1">
      <c r="A392" s="288"/>
      <c r="B392" s="205"/>
      <c r="C392" s="9"/>
      <c r="D392" s="207"/>
      <c r="E392" s="202"/>
      <c r="F392" s="202"/>
      <c r="G392" s="202"/>
      <c r="H392" s="202"/>
      <c r="I392" s="202"/>
      <c r="J392" s="202"/>
      <c r="K392" s="18" t="s">
        <v>1049</v>
      </c>
      <c r="L392" s="18" t="s">
        <v>576</v>
      </c>
      <c r="M392" s="18" t="s">
        <v>1050</v>
      </c>
      <c r="N392" s="186"/>
      <c r="O392" s="184"/>
      <c r="P392" s="52"/>
      <c r="Q392" s="52"/>
      <c r="R392" s="186"/>
      <c r="S392" s="186"/>
    </row>
    <row r="393" spans="1:19" s="131" customFormat="1" ht="60" outlineLevel="1">
      <c r="A393" s="36"/>
      <c r="B393" s="28" t="s">
        <v>389</v>
      </c>
      <c r="C393" s="9"/>
      <c r="D393" s="206" t="s">
        <v>230</v>
      </c>
      <c r="E393" s="202"/>
      <c r="F393" s="202"/>
      <c r="G393" s="202"/>
      <c r="H393" s="202"/>
      <c r="I393" s="202"/>
      <c r="J393" s="202"/>
      <c r="K393" s="18" t="s">
        <v>1152</v>
      </c>
      <c r="L393" s="18" t="s">
        <v>576</v>
      </c>
      <c r="M393" s="18" t="s">
        <v>657</v>
      </c>
      <c r="N393" s="45">
        <v>663.93054</v>
      </c>
      <c r="O393" s="44">
        <v>572.95728</v>
      </c>
      <c r="P393" s="45">
        <v>0</v>
      </c>
      <c r="Q393" s="45">
        <v>0</v>
      </c>
      <c r="R393" s="45">
        <v>0</v>
      </c>
      <c r="S393" s="45"/>
    </row>
    <row r="394" spans="1:19" s="131" customFormat="1" ht="48" customHeight="1" outlineLevel="1">
      <c r="A394" s="35"/>
      <c r="B394" s="28" t="s">
        <v>539</v>
      </c>
      <c r="C394" s="8"/>
      <c r="D394" s="207"/>
      <c r="E394" s="202"/>
      <c r="F394" s="202"/>
      <c r="G394" s="202"/>
      <c r="H394" s="202"/>
      <c r="I394" s="202"/>
      <c r="J394" s="202"/>
      <c r="K394" s="18" t="s">
        <v>586</v>
      </c>
      <c r="L394" s="18" t="s">
        <v>576</v>
      </c>
      <c r="M394" s="18" t="s">
        <v>419</v>
      </c>
      <c r="N394" s="45">
        <v>384.64546</v>
      </c>
      <c r="O394" s="44">
        <v>384.64546</v>
      </c>
      <c r="P394" s="45">
        <v>0</v>
      </c>
      <c r="Q394" s="45">
        <v>0</v>
      </c>
      <c r="R394" s="45">
        <v>0</v>
      </c>
      <c r="S394" s="45"/>
    </row>
    <row r="395" spans="1:19" s="127" customFormat="1" ht="156" customHeight="1">
      <c r="A395" s="198"/>
      <c r="B395" s="192" t="s">
        <v>585</v>
      </c>
      <c r="C395" s="8"/>
      <c r="D395" s="224" t="s">
        <v>230</v>
      </c>
      <c r="E395" s="202"/>
      <c r="F395" s="202"/>
      <c r="G395" s="202"/>
      <c r="H395" s="202" t="s">
        <v>591</v>
      </c>
      <c r="I395" s="202" t="s">
        <v>423</v>
      </c>
      <c r="J395" s="218" t="s">
        <v>580</v>
      </c>
      <c r="K395" s="141" t="s">
        <v>814</v>
      </c>
      <c r="L395" s="73" t="s">
        <v>576</v>
      </c>
      <c r="M395" s="73" t="s">
        <v>815</v>
      </c>
      <c r="N395" s="46">
        <v>1000</v>
      </c>
      <c r="O395" s="46">
        <v>1000</v>
      </c>
      <c r="P395" s="46">
        <v>1000</v>
      </c>
      <c r="Q395" s="46">
        <v>1000</v>
      </c>
      <c r="R395" s="46">
        <v>1000</v>
      </c>
      <c r="S395" s="46"/>
    </row>
    <row r="396" spans="1:19" s="127" customFormat="1" ht="192" customHeight="1">
      <c r="A396" s="199"/>
      <c r="B396" s="193"/>
      <c r="C396" s="8"/>
      <c r="D396" s="226"/>
      <c r="E396" s="202"/>
      <c r="F396" s="202"/>
      <c r="G396" s="202"/>
      <c r="H396" s="202"/>
      <c r="I396" s="202"/>
      <c r="J396" s="202"/>
      <c r="K396" s="141" t="s">
        <v>836</v>
      </c>
      <c r="L396" s="73" t="s">
        <v>576</v>
      </c>
      <c r="M396" s="73" t="s">
        <v>837</v>
      </c>
      <c r="N396" s="51">
        <v>1000</v>
      </c>
      <c r="O396" s="51">
        <v>1000</v>
      </c>
      <c r="P396" s="51">
        <v>0</v>
      </c>
      <c r="Q396" s="51">
        <v>0</v>
      </c>
      <c r="R396" s="51">
        <v>0</v>
      </c>
      <c r="S396" s="51"/>
    </row>
    <row r="397" spans="1:19" s="127" customFormat="1" ht="51.75" customHeight="1">
      <c r="A397" s="198"/>
      <c r="B397" s="192" t="s">
        <v>807</v>
      </c>
      <c r="C397" s="8"/>
      <c r="D397" s="224" t="s">
        <v>230</v>
      </c>
      <c r="E397" s="18"/>
      <c r="F397" s="18"/>
      <c r="G397" s="18"/>
      <c r="H397" s="18"/>
      <c r="I397" s="18"/>
      <c r="J397" s="18"/>
      <c r="K397" s="141" t="s">
        <v>1153</v>
      </c>
      <c r="L397" s="73" t="s">
        <v>576</v>
      </c>
      <c r="M397" s="73" t="s">
        <v>828</v>
      </c>
      <c r="N397" s="203">
        <v>1617.7</v>
      </c>
      <c r="O397" s="203">
        <v>1232.581</v>
      </c>
      <c r="P397" s="46">
        <v>2100</v>
      </c>
      <c r="Q397" s="46">
        <v>2100</v>
      </c>
      <c r="R397" s="203">
        <v>2100</v>
      </c>
      <c r="S397" s="203"/>
    </row>
    <row r="398" spans="1:19" s="127" customFormat="1" ht="109.5" customHeight="1">
      <c r="A398" s="199"/>
      <c r="B398" s="193"/>
      <c r="C398" s="8"/>
      <c r="D398" s="226"/>
      <c r="E398" s="18"/>
      <c r="F398" s="18"/>
      <c r="G398" s="18"/>
      <c r="H398" s="18"/>
      <c r="I398" s="18"/>
      <c r="J398" s="18"/>
      <c r="K398" s="141" t="s">
        <v>1158</v>
      </c>
      <c r="L398" s="73" t="s">
        <v>576</v>
      </c>
      <c r="M398" s="73" t="s">
        <v>828</v>
      </c>
      <c r="N398" s="184"/>
      <c r="O398" s="184"/>
      <c r="P398" s="51"/>
      <c r="Q398" s="51"/>
      <c r="R398" s="184"/>
      <c r="S398" s="184"/>
    </row>
    <row r="399" spans="1:19" s="127" customFormat="1" ht="62.25" customHeight="1">
      <c r="A399" s="72"/>
      <c r="B399" s="175" t="s">
        <v>1064</v>
      </c>
      <c r="C399" s="170"/>
      <c r="D399" s="172" t="s">
        <v>233</v>
      </c>
      <c r="E399" s="18"/>
      <c r="F399" s="18"/>
      <c r="G399" s="18"/>
      <c r="H399" s="18"/>
      <c r="I399" s="18"/>
      <c r="J399" s="18"/>
      <c r="K399" s="141" t="s">
        <v>1072</v>
      </c>
      <c r="L399" s="73" t="s">
        <v>576</v>
      </c>
      <c r="M399" s="73" t="s">
        <v>1073</v>
      </c>
      <c r="N399" s="46">
        <v>350</v>
      </c>
      <c r="O399" s="46">
        <v>350</v>
      </c>
      <c r="P399" s="46">
        <v>0</v>
      </c>
      <c r="Q399" s="46">
        <v>0</v>
      </c>
      <c r="R399" s="46">
        <v>0</v>
      </c>
      <c r="S399" s="46"/>
    </row>
    <row r="400" spans="1:19" s="127" customFormat="1" ht="46.5" customHeight="1">
      <c r="A400" s="198"/>
      <c r="B400" s="220" t="s">
        <v>951</v>
      </c>
      <c r="C400" s="170"/>
      <c r="D400" s="224" t="s">
        <v>233</v>
      </c>
      <c r="E400" s="18"/>
      <c r="F400" s="18"/>
      <c r="G400" s="18"/>
      <c r="H400" s="18"/>
      <c r="I400" s="18"/>
      <c r="J400" s="18"/>
      <c r="K400" s="141" t="s">
        <v>953</v>
      </c>
      <c r="L400" s="73" t="s">
        <v>576</v>
      </c>
      <c r="M400" s="73" t="s">
        <v>954</v>
      </c>
      <c r="N400" s="203">
        <v>94.52</v>
      </c>
      <c r="O400" s="203">
        <f>N400</f>
        <v>94.52</v>
      </c>
      <c r="P400" s="46">
        <v>0</v>
      </c>
      <c r="Q400" s="46">
        <v>0</v>
      </c>
      <c r="R400" s="203">
        <v>0</v>
      </c>
      <c r="S400" s="203"/>
    </row>
    <row r="401" spans="1:19" s="127" customFormat="1" ht="70.5" customHeight="1">
      <c r="A401" s="223"/>
      <c r="B401" s="221"/>
      <c r="C401" s="171"/>
      <c r="D401" s="225"/>
      <c r="E401" s="18"/>
      <c r="F401" s="18"/>
      <c r="G401" s="18"/>
      <c r="H401" s="18"/>
      <c r="I401" s="18"/>
      <c r="J401" s="18"/>
      <c r="K401" s="141" t="s">
        <v>962</v>
      </c>
      <c r="L401" s="73" t="s">
        <v>576</v>
      </c>
      <c r="M401" s="73" t="s">
        <v>963</v>
      </c>
      <c r="N401" s="184"/>
      <c r="O401" s="184"/>
      <c r="P401" s="51"/>
      <c r="Q401" s="51"/>
      <c r="R401" s="184"/>
      <c r="S401" s="184"/>
    </row>
    <row r="402" spans="1:19" s="127" customFormat="1" ht="75" customHeight="1">
      <c r="A402" s="199"/>
      <c r="B402" s="222"/>
      <c r="C402" s="171"/>
      <c r="D402" s="226"/>
      <c r="E402" s="19"/>
      <c r="F402" s="19"/>
      <c r="G402" s="19"/>
      <c r="H402" s="19"/>
      <c r="I402" s="19"/>
      <c r="J402" s="19"/>
      <c r="K402" s="138" t="s">
        <v>1026</v>
      </c>
      <c r="L402" s="25" t="s">
        <v>576</v>
      </c>
      <c r="M402" s="25" t="s">
        <v>952</v>
      </c>
      <c r="N402" s="44">
        <v>95</v>
      </c>
      <c r="O402" s="44">
        <f>N402</f>
        <v>95</v>
      </c>
      <c r="P402" s="44">
        <v>0</v>
      </c>
      <c r="Q402" s="44">
        <v>0</v>
      </c>
      <c r="R402" s="44">
        <v>0</v>
      </c>
      <c r="S402" s="44"/>
    </row>
    <row r="403" spans="1:19" s="125" customFormat="1" ht="17.25" customHeight="1">
      <c r="A403" s="36"/>
      <c r="B403" s="227" t="s">
        <v>568</v>
      </c>
      <c r="C403" s="228"/>
      <c r="D403" s="228"/>
      <c r="E403" s="228"/>
      <c r="F403" s="228"/>
      <c r="G403" s="228"/>
      <c r="H403" s="228"/>
      <c r="I403" s="228"/>
      <c r="J403" s="228"/>
      <c r="K403" s="228"/>
      <c r="L403" s="228"/>
      <c r="M403" s="229"/>
      <c r="N403" s="43">
        <f>N6+N341+N384+N210</f>
        <v>1405861.4046399998</v>
      </c>
      <c r="O403" s="43">
        <f>O6+O341+O384+O210</f>
        <v>1354853.0817800001</v>
      </c>
      <c r="P403" s="43">
        <f>P6+P341+P384+P210</f>
        <v>501145.6</v>
      </c>
      <c r="Q403" s="43">
        <f>Q6+Q341+Q384+Q210</f>
        <v>490050.49999999994</v>
      </c>
      <c r="R403" s="43">
        <f>R6+R341+R384+R210</f>
        <v>495696.2</v>
      </c>
      <c r="S403" s="43"/>
    </row>
    <row r="404" spans="18:22" ht="21" customHeight="1" hidden="1">
      <c r="R404" s="124"/>
      <c r="S404" s="124"/>
      <c r="T404" s="124"/>
      <c r="U404" s="124"/>
      <c r="V404" s="124"/>
    </row>
    <row r="405" spans="9:22" ht="7.5" customHeight="1">
      <c r="I405" s="89"/>
      <c r="J405" s="89"/>
      <c r="K405" s="89"/>
      <c r="L405" s="89"/>
      <c r="M405" s="89"/>
      <c r="R405" s="124"/>
      <c r="S405" s="124"/>
      <c r="T405" s="124"/>
      <c r="U405" s="124"/>
      <c r="V405" s="124"/>
    </row>
    <row r="406" spans="1:17" s="125" customFormat="1" ht="15" customHeight="1">
      <c r="A406" s="84"/>
      <c r="B406" s="84" t="s">
        <v>1130</v>
      </c>
      <c r="C406" s="84"/>
      <c r="D406" s="267"/>
      <c r="E406" s="267"/>
      <c r="F406" s="267"/>
      <c r="G406" s="267"/>
      <c r="H406" s="85" t="s">
        <v>430</v>
      </c>
      <c r="I406" s="266" t="s">
        <v>850</v>
      </c>
      <c r="J406" s="266"/>
      <c r="K406" s="266"/>
      <c r="L406" s="266"/>
      <c r="M406" s="266"/>
      <c r="N406" s="4"/>
      <c r="O406" s="4"/>
      <c r="P406" s="4"/>
      <c r="Q406" s="2"/>
    </row>
    <row r="407" spans="1:17" s="125" customFormat="1" ht="12" customHeight="1">
      <c r="A407" s="4"/>
      <c r="B407" s="4"/>
      <c r="C407" s="4"/>
      <c r="D407" s="264"/>
      <c r="E407" s="264"/>
      <c r="F407" s="264"/>
      <c r="G407" s="264"/>
      <c r="H407" s="87" t="s">
        <v>431</v>
      </c>
      <c r="I407" s="265" t="s">
        <v>432</v>
      </c>
      <c r="J407" s="265"/>
      <c r="K407" s="265"/>
      <c r="L407" s="264"/>
      <c r="M407" s="264"/>
      <c r="N407" s="86"/>
      <c r="O407" s="86"/>
      <c r="P407" s="4"/>
      <c r="Q407" s="2"/>
    </row>
    <row r="408" spans="1:17" s="125" customFormat="1" ht="20.25" customHeight="1">
      <c r="A408" s="4"/>
      <c r="B408" s="4"/>
      <c r="C408" s="4"/>
      <c r="D408" s="4"/>
      <c r="E408" s="4"/>
      <c r="F408" s="4"/>
      <c r="G408" s="4"/>
      <c r="H408" s="88"/>
      <c r="I408" s="4"/>
      <c r="J408" s="4"/>
      <c r="K408" s="88"/>
      <c r="L408" s="4"/>
      <c r="M408" s="87"/>
      <c r="N408" s="4"/>
      <c r="O408" s="4"/>
      <c r="P408" s="4"/>
      <c r="Q408" s="2"/>
    </row>
  </sheetData>
  <sheetProtection/>
  <autoFilter ref="A4:P403"/>
  <mergeCells count="594">
    <mergeCell ref="S127:S128"/>
    <mergeCell ref="A124:A125"/>
    <mergeCell ref="B124:B125"/>
    <mergeCell ref="K124:K125"/>
    <mergeCell ref="L124:L125"/>
    <mergeCell ref="M124:M125"/>
    <mergeCell ref="A126:A128"/>
    <mergeCell ref="B126:B128"/>
    <mergeCell ref="S235:S236"/>
    <mergeCell ref="S310:S312"/>
    <mergeCell ref="S345:S350"/>
    <mergeCell ref="S391:S392"/>
    <mergeCell ref="S397:S398"/>
    <mergeCell ref="S400:S401"/>
    <mergeCell ref="S138:S139"/>
    <mergeCell ref="S144:S146"/>
    <mergeCell ref="S147:S148"/>
    <mergeCell ref="S159:S160"/>
    <mergeCell ref="S174:S175"/>
    <mergeCell ref="S211:S212"/>
    <mergeCell ref="S76:S79"/>
    <mergeCell ref="S96:S97"/>
    <mergeCell ref="S43:S45"/>
    <mergeCell ref="S53:S54"/>
    <mergeCell ref="S59:S60"/>
    <mergeCell ref="S61:S62"/>
    <mergeCell ref="S65:S66"/>
    <mergeCell ref="S10:S11"/>
    <mergeCell ref="S16:S17"/>
    <mergeCell ref="S20:S22"/>
    <mergeCell ref="S25:S28"/>
    <mergeCell ref="S33:S37"/>
    <mergeCell ref="P43:P45"/>
    <mergeCell ref="Q16:Q17"/>
    <mergeCell ref="A391:A392"/>
    <mergeCell ref="D391:D392"/>
    <mergeCell ref="N391:N392"/>
    <mergeCell ref="O391:O392"/>
    <mergeCell ref="B391:B392"/>
    <mergeCell ref="I391:I394"/>
    <mergeCell ref="J391:J394"/>
    <mergeCell ref="G391:G394"/>
    <mergeCell ref="A263:A265"/>
    <mergeCell ref="B263:B265"/>
    <mergeCell ref="D127:D128"/>
    <mergeCell ref="K115:K116"/>
    <mergeCell ref="A147:A148"/>
    <mergeCell ref="E144:E148"/>
    <mergeCell ref="D144:D148"/>
    <mergeCell ref="H144:H148"/>
    <mergeCell ref="R391:R392"/>
    <mergeCell ref="P147:P148"/>
    <mergeCell ref="Q147:Q148"/>
    <mergeCell ref="R147:R148"/>
    <mergeCell ref="Q33:Q37"/>
    <mergeCell ref="L115:L116"/>
    <mergeCell ref="P127:P128"/>
    <mergeCell ref="L138:L139"/>
    <mergeCell ref="M138:M139"/>
    <mergeCell ref="N147:N148"/>
    <mergeCell ref="O147:O148"/>
    <mergeCell ref="G70:G72"/>
    <mergeCell ref="M115:M116"/>
    <mergeCell ref="N159:N160"/>
    <mergeCell ref="R33:R37"/>
    <mergeCell ref="B136:M136"/>
    <mergeCell ref="K71:K72"/>
    <mergeCell ref="L71:L72"/>
    <mergeCell ref="M71:M72"/>
    <mergeCell ref="Q127:Q128"/>
    <mergeCell ref="G53:G54"/>
    <mergeCell ref="J159:J160"/>
    <mergeCell ref="B154:M154"/>
    <mergeCell ref="J144:J148"/>
    <mergeCell ref="I144:I148"/>
    <mergeCell ref="F144:F148"/>
    <mergeCell ref="B161:M161"/>
    <mergeCell ref="G151:G152"/>
    <mergeCell ref="H151:H152"/>
    <mergeCell ref="J166:J168"/>
    <mergeCell ref="B173:M173"/>
    <mergeCell ref="H174:H175"/>
    <mergeCell ref="B147:B148"/>
    <mergeCell ref="E70:E72"/>
    <mergeCell ref="F70:F72"/>
    <mergeCell ref="J88:J90"/>
    <mergeCell ref="I159:I160"/>
    <mergeCell ref="I166:I168"/>
    <mergeCell ref="B174:B175"/>
    <mergeCell ref="H166:H168"/>
    <mergeCell ref="G174:G175"/>
    <mergeCell ref="B164:M164"/>
    <mergeCell ref="H53:H54"/>
    <mergeCell ref="B129:M129"/>
    <mergeCell ref="L126:L128"/>
    <mergeCell ref="B163:M163"/>
    <mergeCell ref="G144:G148"/>
    <mergeCell ref="H70:H72"/>
    <mergeCell ref="B162:M162"/>
    <mergeCell ref="A313:A315"/>
    <mergeCell ref="A316:A318"/>
    <mergeCell ref="A353:A359"/>
    <mergeCell ref="G316:G318"/>
    <mergeCell ref="A345:A350"/>
    <mergeCell ref="B313:B315"/>
    <mergeCell ref="B345:B350"/>
    <mergeCell ref="F166:F168"/>
    <mergeCell ref="B208:M208"/>
    <mergeCell ref="I174:I175"/>
    <mergeCell ref="J174:J175"/>
    <mergeCell ref="L181:L182"/>
    <mergeCell ref="M181:M182"/>
    <mergeCell ref="K195:K197"/>
    <mergeCell ref="B186:M186"/>
    <mergeCell ref="B206:M206"/>
    <mergeCell ref="B207:M207"/>
    <mergeCell ref="O65:O66"/>
    <mergeCell ref="O76:O79"/>
    <mergeCell ref="N127:N128"/>
    <mergeCell ref="J13:J14"/>
    <mergeCell ref="B24:M24"/>
    <mergeCell ref="B9:B10"/>
    <mergeCell ref="F362:F363"/>
    <mergeCell ref="F360:F361"/>
    <mergeCell ref="O25:O28"/>
    <mergeCell ref="K25:K28"/>
    <mergeCell ref="M21:M22"/>
    <mergeCell ref="B19:M19"/>
    <mergeCell ref="O61:O62"/>
    <mergeCell ref="H159:H160"/>
    <mergeCell ref="B205:M205"/>
    <mergeCell ref="O20:O22"/>
    <mergeCell ref="E65:E66"/>
    <mergeCell ref="D61:D62"/>
    <mergeCell ref="E53:E54"/>
    <mergeCell ref="F53:F54"/>
    <mergeCell ref="A88:A90"/>
    <mergeCell ref="E89:E90"/>
    <mergeCell ref="F89:F90"/>
    <mergeCell ref="A86:A87"/>
    <mergeCell ref="B86:B87"/>
    <mergeCell ref="O43:O45"/>
    <mergeCell ref="O53:O54"/>
    <mergeCell ref="L77:L79"/>
    <mergeCell ref="C76:C77"/>
    <mergeCell ref="I76:I77"/>
    <mergeCell ref="I78:I79"/>
    <mergeCell ref="J76:J77"/>
    <mergeCell ref="M77:M79"/>
    <mergeCell ref="H61:H62"/>
    <mergeCell ref="I53:I54"/>
    <mergeCell ref="N53:N54"/>
    <mergeCell ref="B73:M73"/>
    <mergeCell ref="K77:K79"/>
    <mergeCell ref="J65:J66"/>
    <mergeCell ref="E61:E62"/>
    <mergeCell ref="B63:M63"/>
    <mergeCell ref="B61:B62"/>
    <mergeCell ref="B55:M55"/>
    <mergeCell ref="J53:J54"/>
    <mergeCell ref="D65:D66"/>
    <mergeCell ref="E49:E50"/>
    <mergeCell ref="F49:F50"/>
    <mergeCell ref="N43:N45"/>
    <mergeCell ref="B53:B54"/>
    <mergeCell ref="D53:D54"/>
    <mergeCell ref="I80:I81"/>
    <mergeCell ref="B74:M74"/>
    <mergeCell ref="B75:M75"/>
    <mergeCell ref="C78:C79"/>
    <mergeCell ref="H78:H79"/>
    <mergeCell ref="B58:M58"/>
    <mergeCell ref="I61:I62"/>
    <mergeCell ref="B64:M64"/>
    <mergeCell ref="B180:M180"/>
    <mergeCell ref="N61:N62"/>
    <mergeCell ref="N65:N66"/>
    <mergeCell ref="H76:H77"/>
    <mergeCell ref="E86:E87"/>
    <mergeCell ref="F86:F87"/>
    <mergeCell ref="B59:B60"/>
    <mergeCell ref="B13:B14"/>
    <mergeCell ref="E13:E14"/>
    <mergeCell ref="A43:A45"/>
    <mergeCell ref="F61:F62"/>
    <mergeCell ref="M159:M160"/>
    <mergeCell ref="G166:G168"/>
    <mergeCell ref="J37:J38"/>
    <mergeCell ref="A13:A14"/>
    <mergeCell ref="H13:H14"/>
    <mergeCell ref="I13:I14"/>
    <mergeCell ref="G13:G14"/>
    <mergeCell ref="C37:C38"/>
    <mergeCell ref="H37:H38"/>
    <mergeCell ref="I37:I38"/>
    <mergeCell ref="P2:P3"/>
    <mergeCell ref="N2:O2"/>
    <mergeCell ref="J21:J22"/>
    <mergeCell ref="C21:C22"/>
    <mergeCell ref="D21:D22"/>
    <mergeCell ref="O16:O17"/>
    <mergeCell ref="Q174:Q175"/>
    <mergeCell ref="Q10:Q11"/>
    <mergeCell ref="P20:P22"/>
    <mergeCell ref="Q43:Q45"/>
    <mergeCell ref="P159:P160"/>
    <mergeCell ref="Q2:S2"/>
    <mergeCell ref="Q159:Q160"/>
    <mergeCell ref="P33:P37"/>
    <mergeCell ref="Q20:Q22"/>
    <mergeCell ref="P16:P17"/>
    <mergeCell ref="A235:A236"/>
    <mergeCell ref="D235:D236"/>
    <mergeCell ref="L195:L197"/>
    <mergeCell ref="J138:J139"/>
    <mergeCell ref="B187:M187"/>
    <mergeCell ref="G195:G197"/>
    <mergeCell ref="B185:M185"/>
    <mergeCell ref="I195:I197"/>
    <mergeCell ref="F195:F197"/>
    <mergeCell ref="B190:M190"/>
    <mergeCell ref="E200:E204"/>
    <mergeCell ref="I201:I204"/>
    <mergeCell ref="B188:M188"/>
    <mergeCell ref="B194:M194"/>
    <mergeCell ref="G200:G204"/>
    <mergeCell ref="H201:H204"/>
    <mergeCell ref="B192:M192"/>
    <mergeCell ref="B191:M191"/>
    <mergeCell ref="D202:D204"/>
    <mergeCell ref="F200:F204"/>
    <mergeCell ref="E353:E359"/>
    <mergeCell ref="E316:E318"/>
    <mergeCell ref="F316:F318"/>
    <mergeCell ref="J195:J197"/>
    <mergeCell ref="F306:F307"/>
    <mergeCell ref="E287:E291"/>
    <mergeCell ref="F287:F291"/>
    <mergeCell ref="E306:E307"/>
    <mergeCell ref="E309:E312"/>
    <mergeCell ref="H195:H197"/>
    <mergeCell ref="E360:E361"/>
    <mergeCell ref="D316:D318"/>
    <mergeCell ref="B360:B361"/>
    <mergeCell ref="L360:L361"/>
    <mergeCell ref="K353:K359"/>
    <mergeCell ref="I360:I361"/>
    <mergeCell ref="H360:H361"/>
    <mergeCell ref="E345:E351"/>
    <mergeCell ref="K360:K361"/>
    <mergeCell ref="B316:B318"/>
    <mergeCell ref="I316:I318"/>
    <mergeCell ref="J316:J318"/>
    <mergeCell ref="B403:M403"/>
    <mergeCell ref="D393:D394"/>
    <mergeCell ref="G360:G361"/>
    <mergeCell ref="J360:J361"/>
    <mergeCell ref="I395:I396"/>
    <mergeCell ref="J395:J396"/>
    <mergeCell ref="H395:H396"/>
    <mergeCell ref="F391:F394"/>
    <mergeCell ref="L407:M407"/>
    <mergeCell ref="E395:E396"/>
    <mergeCell ref="F395:F396"/>
    <mergeCell ref="E391:E394"/>
    <mergeCell ref="I406:M406"/>
    <mergeCell ref="D406:G406"/>
    <mergeCell ref="H391:H394"/>
    <mergeCell ref="D345:D350"/>
    <mergeCell ref="E362:E363"/>
    <mergeCell ref="G345:G351"/>
    <mergeCell ref="A360:A361"/>
    <mergeCell ref="D407:G407"/>
    <mergeCell ref="I407:K407"/>
    <mergeCell ref="G362:G363"/>
    <mergeCell ref="J353:J359"/>
    <mergeCell ref="H353:H359"/>
    <mergeCell ref="B384:M384"/>
    <mergeCell ref="A174:A175"/>
    <mergeCell ref="E174:E175"/>
    <mergeCell ref="F174:F175"/>
    <mergeCell ref="H287:H291"/>
    <mergeCell ref="H316:H318"/>
    <mergeCell ref="H313:H315"/>
    <mergeCell ref="E195:E197"/>
    <mergeCell ref="B209:M209"/>
    <mergeCell ref="B210:M210"/>
    <mergeCell ref="J201:J204"/>
    <mergeCell ref="H181:H182"/>
    <mergeCell ref="A195:A197"/>
    <mergeCell ref="B195:B197"/>
    <mergeCell ref="M195:M197"/>
    <mergeCell ref="B189:M189"/>
    <mergeCell ref="B198:M198"/>
    <mergeCell ref="B193:M193"/>
    <mergeCell ref="J181:J182"/>
    <mergeCell ref="I181:I182"/>
    <mergeCell ref="K181:K182"/>
    <mergeCell ref="L159:L160"/>
    <mergeCell ref="A181:A182"/>
    <mergeCell ref="B181:B182"/>
    <mergeCell ref="E181:E182"/>
    <mergeCell ref="A137:A139"/>
    <mergeCell ref="A159:A160"/>
    <mergeCell ref="B156:M156"/>
    <mergeCell ref="B158:M158"/>
    <mergeCell ref="K159:K160"/>
    <mergeCell ref="G181:G182"/>
    <mergeCell ref="B137:B139"/>
    <mergeCell ref="C138:C139"/>
    <mergeCell ref="K138:K139"/>
    <mergeCell ref="I138:I139"/>
    <mergeCell ref="O159:O160"/>
    <mergeCell ref="B149:M149"/>
    <mergeCell ref="B150:M150"/>
    <mergeCell ref="B159:B160"/>
    <mergeCell ref="D159:D160"/>
    <mergeCell ref="H138:H139"/>
    <mergeCell ref="L88:L90"/>
    <mergeCell ref="H86:H87"/>
    <mergeCell ref="J86:J87"/>
    <mergeCell ref="K88:K90"/>
    <mergeCell ref="B132:M132"/>
    <mergeCell ref="B134:M134"/>
    <mergeCell ref="K121:K122"/>
    <mergeCell ref="J80:J81"/>
    <mergeCell ref="B96:B97"/>
    <mergeCell ref="E96:E97"/>
    <mergeCell ref="H80:H81"/>
    <mergeCell ref="K85:K87"/>
    <mergeCell ref="F96:F97"/>
    <mergeCell ref="G61:G62"/>
    <mergeCell ref="N59:N60"/>
    <mergeCell ref="I70:I72"/>
    <mergeCell ref="J70:J72"/>
    <mergeCell ref="G89:G90"/>
    <mergeCell ref="B80:B81"/>
    <mergeCell ref="J78:J79"/>
    <mergeCell ref="G86:G87"/>
    <mergeCell ref="I88:I90"/>
    <mergeCell ref="H88:H90"/>
    <mergeCell ref="Q25:Q28"/>
    <mergeCell ref="B30:M30"/>
    <mergeCell ref="B32:M32"/>
    <mergeCell ref="L25:L28"/>
    <mergeCell ref="D33:D37"/>
    <mergeCell ref="N33:N37"/>
    <mergeCell ref="O33:O37"/>
    <mergeCell ref="N25:N28"/>
    <mergeCell ref="P25:P28"/>
    <mergeCell ref="A25:A28"/>
    <mergeCell ref="B25:B28"/>
    <mergeCell ref="D25:D28"/>
    <mergeCell ref="B52:M52"/>
    <mergeCell ref="L37:L38"/>
    <mergeCell ref="M37:M38"/>
    <mergeCell ref="B47:M47"/>
    <mergeCell ref="A48:A50"/>
    <mergeCell ref="J43:J45"/>
    <mergeCell ref="K37:K38"/>
    <mergeCell ref="A33:A38"/>
    <mergeCell ref="B33:B38"/>
    <mergeCell ref="M25:M28"/>
    <mergeCell ref="B29:M29"/>
    <mergeCell ref="B43:B45"/>
    <mergeCell ref="D43:D45"/>
    <mergeCell ref="H43:H45"/>
    <mergeCell ref="M11:M12"/>
    <mergeCell ref="H21:H22"/>
    <mergeCell ref="I21:I22"/>
    <mergeCell ref="L21:L22"/>
    <mergeCell ref="K21:K22"/>
    <mergeCell ref="N20:N22"/>
    <mergeCell ref="C11:C12"/>
    <mergeCell ref="H11:H12"/>
    <mergeCell ref="I11:I12"/>
    <mergeCell ref="J11:J12"/>
    <mergeCell ref="I9:I10"/>
    <mergeCell ref="D10:D11"/>
    <mergeCell ref="L11:L12"/>
    <mergeCell ref="J9:J10"/>
    <mergeCell ref="K9:K10"/>
    <mergeCell ref="L9:L10"/>
    <mergeCell ref="P10:P11"/>
    <mergeCell ref="N16:N17"/>
    <mergeCell ref="O10:O11"/>
    <mergeCell ref="N10:N11"/>
    <mergeCell ref="K11:K12"/>
    <mergeCell ref="M9:M10"/>
    <mergeCell ref="B6:M6"/>
    <mergeCell ref="B7:M7"/>
    <mergeCell ref="E9:E10"/>
    <mergeCell ref="F9:F10"/>
    <mergeCell ref="G9:G10"/>
    <mergeCell ref="H9:H10"/>
    <mergeCell ref="A2:B3"/>
    <mergeCell ref="D2:D3"/>
    <mergeCell ref="E2:G2"/>
    <mergeCell ref="H2:J2"/>
    <mergeCell ref="K2:M2"/>
    <mergeCell ref="B5:M5"/>
    <mergeCell ref="B395:B396"/>
    <mergeCell ref="I86:I87"/>
    <mergeCell ref="A16:A17"/>
    <mergeCell ref="A395:A396"/>
    <mergeCell ref="D395:D396"/>
    <mergeCell ref="G395:G396"/>
    <mergeCell ref="G353:G359"/>
    <mergeCell ref="I43:I45"/>
    <mergeCell ref="D48:D50"/>
    <mergeCell ref="G49:G50"/>
    <mergeCell ref="I345:I351"/>
    <mergeCell ref="L345:L351"/>
    <mergeCell ref="A9:A12"/>
    <mergeCell ref="D16:D17"/>
    <mergeCell ref="A20:A22"/>
    <mergeCell ref="B20:B22"/>
    <mergeCell ref="B46:M46"/>
    <mergeCell ref="G65:G66"/>
    <mergeCell ref="H65:H66"/>
    <mergeCell ref="F13:F14"/>
    <mergeCell ref="N96:N97"/>
    <mergeCell ref="R59:R60"/>
    <mergeCell ref="R159:R160"/>
    <mergeCell ref="R10:R11"/>
    <mergeCell ref="R16:R17"/>
    <mergeCell ref="R20:R22"/>
    <mergeCell ref="R25:R28"/>
    <mergeCell ref="R76:R79"/>
    <mergeCell ref="R138:R139"/>
    <mergeCell ref="N76:N79"/>
    <mergeCell ref="R174:R175"/>
    <mergeCell ref="R43:R45"/>
    <mergeCell ref="R96:R97"/>
    <mergeCell ref="R127:R128"/>
    <mergeCell ref="N138:N139"/>
    <mergeCell ref="R53:R54"/>
    <mergeCell ref="R61:R62"/>
    <mergeCell ref="R65:R66"/>
    <mergeCell ref="Q53:Q54"/>
    <mergeCell ref="P53:P54"/>
    <mergeCell ref="F181:F182"/>
    <mergeCell ref="N345:N350"/>
    <mergeCell ref="M360:M361"/>
    <mergeCell ref="O345:O350"/>
    <mergeCell ref="R345:R350"/>
    <mergeCell ref="J313:J315"/>
    <mergeCell ref="J345:J351"/>
    <mergeCell ref="N235:N236"/>
    <mergeCell ref="G287:G291"/>
    <mergeCell ref="M345:M351"/>
    <mergeCell ref="M250:M251"/>
    <mergeCell ref="I306:I307"/>
    <mergeCell ref="J306:J307"/>
    <mergeCell ref="K250:K251"/>
    <mergeCell ref="J287:J291"/>
    <mergeCell ref="D166:D168"/>
    <mergeCell ref="E166:E168"/>
    <mergeCell ref="L250:L251"/>
    <mergeCell ref="H306:H307"/>
    <mergeCell ref="G306:G307"/>
    <mergeCell ref="A65:A66"/>
    <mergeCell ref="A80:A81"/>
    <mergeCell ref="B88:B90"/>
    <mergeCell ref="F65:F66"/>
    <mergeCell ref="A70:A72"/>
    <mergeCell ref="A59:A60"/>
    <mergeCell ref="D59:D60"/>
    <mergeCell ref="B70:B72"/>
    <mergeCell ref="A61:A62"/>
    <mergeCell ref="B65:B66"/>
    <mergeCell ref="I313:I315"/>
    <mergeCell ref="A96:A97"/>
    <mergeCell ref="B306:B307"/>
    <mergeCell ref="D96:D97"/>
    <mergeCell ref="A166:A168"/>
    <mergeCell ref="A309:A312"/>
    <mergeCell ref="B166:B168"/>
    <mergeCell ref="B169:B172"/>
    <mergeCell ref="A306:A307"/>
    <mergeCell ref="I287:I291"/>
    <mergeCell ref="I353:I359"/>
    <mergeCell ref="O96:O97"/>
    <mergeCell ref="O235:O236"/>
    <mergeCell ref="B131:M131"/>
    <mergeCell ref="K345:K351"/>
    <mergeCell ref="H345:H351"/>
    <mergeCell ref="M353:M359"/>
    <mergeCell ref="F345:F351"/>
    <mergeCell ref="F353:F359"/>
    <mergeCell ref="G96:G97"/>
    <mergeCell ref="A400:A402"/>
    <mergeCell ref="D400:D402"/>
    <mergeCell ref="N400:N401"/>
    <mergeCell ref="O400:O401"/>
    <mergeCell ref="R397:R398"/>
    <mergeCell ref="A397:A398"/>
    <mergeCell ref="B397:B398"/>
    <mergeCell ref="D397:D398"/>
    <mergeCell ref="N397:N398"/>
    <mergeCell ref="O397:O398"/>
    <mergeCell ref="R400:R401"/>
    <mergeCell ref="A144:A146"/>
    <mergeCell ref="B144:B146"/>
    <mergeCell ref="N144:N146"/>
    <mergeCell ref="O144:O146"/>
    <mergeCell ref="P144:P146"/>
    <mergeCell ref="Q144:Q146"/>
    <mergeCell ref="R144:R146"/>
    <mergeCell ref="B235:B236"/>
    <mergeCell ref="B400:B402"/>
    <mergeCell ref="R235:R236"/>
    <mergeCell ref="K80:K81"/>
    <mergeCell ref="L80:L81"/>
    <mergeCell ref="M80:M81"/>
    <mergeCell ref="L85:L87"/>
    <mergeCell ref="M85:M87"/>
    <mergeCell ref="M177:M178"/>
    <mergeCell ref="P174:P175"/>
    <mergeCell ref="M88:M90"/>
    <mergeCell ref="M126:M128"/>
    <mergeCell ref="R310:R312"/>
    <mergeCell ref="D310:D312"/>
    <mergeCell ref="H309:H312"/>
    <mergeCell ref="I309:I312"/>
    <mergeCell ref="J309:J312"/>
    <mergeCell ref="N310:N312"/>
    <mergeCell ref="O310:O312"/>
    <mergeCell ref="F309:F312"/>
    <mergeCell ref="G309:G312"/>
    <mergeCell ref="B341:M341"/>
    <mergeCell ref="B309:B312"/>
    <mergeCell ref="D313:D314"/>
    <mergeCell ref="A169:A172"/>
    <mergeCell ref="D169:D172"/>
    <mergeCell ref="K165:K168"/>
    <mergeCell ref="L165:L168"/>
    <mergeCell ref="M165:M168"/>
    <mergeCell ref="K177:K178"/>
    <mergeCell ref="L177:L178"/>
    <mergeCell ref="E59:E60"/>
    <mergeCell ref="F59:F60"/>
    <mergeCell ref="G59:G60"/>
    <mergeCell ref="P65:P66"/>
    <mergeCell ref="Q65:Q66"/>
    <mergeCell ref="P76:P79"/>
    <mergeCell ref="Q76:Q79"/>
    <mergeCell ref="I65:I66"/>
    <mergeCell ref="J61:J62"/>
    <mergeCell ref="O59:O60"/>
    <mergeCell ref="B211:B212"/>
    <mergeCell ref="A211:A212"/>
    <mergeCell ref="D211:D212"/>
    <mergeCell ref="E211:E212"/>
    <mergeCell ref="F211:F212"/>
    <mergeCell ref="G211:G212"/>
    <mergeCell ref="R211:R212"/>
    <mergeCell ref="H211:H212"/>
    <mergeCell ref="I211:I212"/>
    <mergeCell ref="J211:J212"/>
    <mergeCell ref="N211:N212"/>
    <mergeCell ref="O211:O212"/>
    <mergeCell ref="P211:P212"/>
    <mergeCell ref="Q211:Q212"/>
    <mergeCell ref="M121:M122"/>
    <mergeCell ref="B151:B152"/>
    <mergeCell ref="A151:A152"/>
    <mergeCell ref="D151:D152"/>
    <mergeCell ref="E151:E152"/>
    <mergeCell ref="F151:F152"/>
    <mergeCell ref="I151:I152"/>
    <mergeCell ref="K126:K128"/>
    <mergeCell ref="B143:M143"/>
    <mergeCell ref="B135:M135"/>
    <mergeCell ref="J151:J152"/>
    <mergeCell ref="A121:A122"/>
    <mergeCell ref="B121:B122"/>
    <mergeCell ref="B142:M142"/>
    <mergeCell ref="L121:L122"/>
    <mergeCell ref="I56:I57"/>
    <mergeCell ref="H56:H57"/>
    <mergeCell ref="G56:G57"/>
    <mergeCell ref="F56:F57"/>
    <mergeCell ref="E56:E57"/>
    <mergeCell ref="A1:R1"/>
    <mergeCell ref="E68:E69"/>
    <mergeCell ref="F68:F69"/>
    <mergeCell ref="G68:G69"/>
    <mergeCell ref="O127:O128"/>
    <mergeCell ref="P59:P60"/>
    <mergeCell ref="Q59:Q60"/>
    <mergeCell ref="P61:P62"/>
    <mergeCell ref="Q61:Q62"/>
    <mergeCell ref="J56:J57"/>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N395:S403 O157:O168 N73:O74 O80:O88 O76 O59:O61 N58:S58 O63 O64:S64 N63:N64 O67:O71 O65 N47:S47 O48:O49 N46:O46 O8:O9 N5:O5 N6:S7 O12:O16 P25:Q25 R25:S29 P29:Q29 O23:O25 N24:N30 O39:O43 N32:S32 O29:O31 N19:S19 O33 O20 O18 N52:S53 O56:O57 N55:S55 N75:S75 N161:N164 P158:S158 N169:S172 P164:S164 N158 N156:S156 N143:S143 O144:O147 O135:O138 N149:S154 P136:S136 N135:N136 N134:S134 N142:O142 O140 O98:O127 N94 O91:O96 N92 P92:S92 P94:S94 N129:S131 O132:O133 P132:S132 N132 O376:O378 P367:S372 N367:N372 O362:O374 O342:O345 O352:O359 O332 N333:S341 N360:S361 N313:S325 O295:O302 N290:S294 P216:S216 O214:O287 O211:O212 N216 N202:S210 N198:S198 N199:O201 N180:S180 O181:O183 N173 P173:S173 N185:O193 P194:S194 N194 O194:O197 N184:S184 N305:S311 N328:S331 N379:S379 N377 P377:S377 N384:S384 O385:O394 O173:O179">
      <formula1>-100000000000</formula1>
    </dataValidation>
  </dataValidations>
  <printOptions/>
  <pageMargins left="0.11811023622047245" right="0" top="0.5905511811023623" bottom="0.1968503937007874" header="0.15748031496062992" footer="0.15748031496062992"/>
  <pageSetup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oev</dc:creator>
  <cp:keywords/>
  <dc:description/>
  <cp:lastModifiedBy>Римма В. Иоч</cp:lastModifiedBy>
  <cp:lastPrinted>2015-02-25T09:37:31Z</cp:lastPrinted>
  <dcterms:created xsi:type="dcterms:W3CDTF">2007-09-24T09:40:27Z</dcterms:created>
  <dcterms:modified xsi:type="dcterms:W3CDTF">2015-02-25T09:43:04Z</dcterms:modified>
  <cp:category/>
  <cp:version/>
  <cp:contentType/>
  <cp:contentStatus/>
</cp:coreProperties>
</file>