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40" windowWidth="14940" windowHeight="8385" tabRatio="572" activeTab="0"/>
  </bookViews>
  <sheets>
    <sheet name="Район на 01.01.2016" sheetId="1" r:id="rId1"/>
  </sheets>
  <definedNames>
    <definedName name="_xlnm._FilterDatabase" localSheetId="0" hidden="1">'Район на 01.01.2016'!$A$4:$N$416</definedName>
    <definedName name="_xlnm.Print_Titles" localSheetId="0">'Район на 01.01.2016'!$4:$4</definedName>
  </definedNames>
  <calcPr fullCalcOnLoad="1"/>
</workbook>
</file>

<file path=xl/sharedStrings.xml><?xml version="1.0" encoding="utf-8"?>
<sst xmlns="http://schemas.openxmlformats.org/spreadsheetml/2006/main" count="1965" uniqueCount="1174">
  <si>
    <t>2.1.</t>
  </si>
  <si>
    <t>Расходы на реализацию мер по улучшению жилищных условий граждан, проживающих в сельской местности</t>
  </si>
  <si>
    <t>01.01.2010, не установлен</t>
  </si>
  <si>
    <t>0709</t>
  </si>
  <si>
    <t>Гл.3, ст.15</t>
  </si>
  <si>
    <t>п.1-3</t>
  </si>
  <si>
    <t>2.1.10.</t>
  </si>
  <si>
    <t>владение, пользование и распоряжение имуществом, находящимся в муниципальной собственности муниципального района</t>
  </si>
  <si>
    <t>0503</t>
  </si>
  <si>
    <t>0702</t>
  </si>
  <si>
    <t>2.1.30.</t>
  </si>
  <si>
    <t>Решение Думы Колпашевского района от 28.02.2006 № 82 "О вступлении в Совет Муниципальных образований Томской области" (в редакции от 22.12.2006 № 255, от 26.02.2010 № 814 )</t>
  </si>
  <si>
    <t>2.1.6.</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</si>
  <si>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</si>
  <si>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</si>
  <si>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 xml:space="preserve">п.2-4 Положения </t>
  </si>
  <si>
    <t xml:space="preserve">01.01.2006, не установлен </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</si>
  <si>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</si>
  <si>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31.10.2006, не установлен</t>
  </si>
  <si>
    <t>2.1.1.</t>
  </si>
  <si>
    <t>08.05.2006, вводиться ежегодно ЗТО "Об областном бюджете на очередной финансовый год"</t>
  </si>
  <si>
    <t>01.01.2006, не установлен</t>
  </si>
  <si>
    <t>Федеральный Закон от 06.10.2003 № 131-ФЗ "Об общих принципах организации местного самоуправления"</t>
  </si>
  <si>
    <t>2.1.19.</t>
  </si>
  <si>
    <t>2.1.7.</t>
  </si>
  <si>
    <t>п.1-3 Положения</t>
  </si>
  <si>
    <t>гр.17</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</si>
  <si>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</si>
  <si>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Закон РФ от 19 февраля 1993 г. N 4520-I "О государственных гарантиях и компенсациях для лиц, работающих и проживающих в районах Крайнего Севера и приравненных к ним местностях"</t>
  </si>
  <si>
    <t>2.1.8.</t>
  </si>
  <si>
    <t>2.4.</t>
  </si>
  <si>
    <t>2.1.24.</t>
  </si>
  <si>
    <t>Гл.3, ст.15, п.1, п.п.7</t>
  </si>
  <si>
    <t>Гл.3, ст.15, п.1, п.п.26</t>
  </si>
  <si>
    <t>Гл.3, ст.15, п.1, п.п.27</t>
  </si>
  <si>
    <t>2.1.35.</t>
  </si>
  <si>
    <t>Решение Думы Колпашевского района от 26.12.2007 № 401 "О порядке расходования средств местного бюджета на финансирование проведения муниципальных выборов"</t>
  </si>
  <si>
    <t>2.1.33.</t>
  </si>
  <si>
    <t>01.01.2006 вводится в действие ежегодно</t>
  </si>
  <si>
    <t>ст. 31</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</si>
  <si>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</si>
  <si>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</si>
  <si>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Закон Томской области от 12 января 2007 г. N 29-ОЗ "О референдуме Томской области и местном референдуме"</t>
  </si>
  <si>
    <t>29.01.2007, не установлен</t>
  </si>
  <si>
    <t>2.1.23.</t>
  </si>
  <si>
    <t>п.1-2</t>
  </si>
  <si>
    <t>Решение Думы Колпашевского района от 08.10.2005 № 418 "Об утверждении положений " (Приложение 1)</t>
  </si>
  <si>
    <t>Гл. 6- 9 Положения</t>
  </si>
  <si>
    <t>ст. 2-4</t>
  </si>
  <si>
    <t>01.05.2006 вводиться в действие ежегодно</t>
  </si>
  <si>
    <t>Постановление Правительства РФ от 7 марта 1995 г. N 239 "О мерах по упорядочению государственного регулирования цен (тарифов)"</t>
  </si>
  <si>
    <t>п. 1 абз. 4</t>
  </si>
  <si>
    <t>16.03.1995, не установлен</t>
  </si>
  <si>
    <t>ст. 2-5</t>
  </si>
  <si>
    <t>гр.15</t>
  </si>
  <si>
    <t>01.01.2007, не установлен</t>
  </si>
  <si>
    <t>п. 1-2</t>
  </si>
  <si>
    <t>28.02.2006, не установлен</t>
  </si>
  <si>
    <t>2.1.37.</t>
  </si>
  <si>
    <t>Гл.3, ст.15, п.1, п.п.5</t>
  </si>
  <si>
    <t>организация мероприятий межпоселенческого характера по охране окружающей среды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</si>
  <si>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</si>
  <si>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п. 1-5</t>
  </si>
  <si>
    <t>формирование и содержание муниципального архива, включая хранение архивных фондов поселений</t>
  </si>
  <si>
    <t>2.1.4.</t>
  </si>
  <si>
    <t>2.1.18.</t>
  </si>
  <si>
    <t>гр.3</t>
  </si>
  <si>
    <t>гр.4</t>
  </si>
  <si>
    <t>гр.5</t>
  </si>
  <si>
    <t>гр.6</t>
  </si>
  <si>
    <t>гр.7</t>
  </si>
  <si>
    <t>гр.8</t>
  </si>
  <si>
    <t>гр.9</t>
  </si>
  <si>
    <t>гр.10</t>
  </si>
  <si>
    <t>гр.11</t>
  </si>
  <si>
    <t>гр.12</t>
  </si>
  <si>
    <t>п. 1-3</t>
  </si>
  <si>
    <t>29.02.1993, не установлен</t>
  </si>
  <si>
    <t>ст. 5</t>
  </si>
  <si>
    <t>2.1.31.</t>
  </si>
  <si>
    <t>организация и осуществление мероприятий межпоселенческого характера по работе с детьми и молодежью</t>
  </si>
  <si>
    <t>Субсидии на государственную поддержку малого предпринимательства включая крестьянские (фермерские) хозяйства</t>
  </si>
  <si>
    <t>0102</t>
  </si>
  <si>
    <t>2.1.2.</t>
  </si>
  <si>
    <t>01.01.2008, не установлен</t>
  </si>
  <si>
    <t>2.1.34.</t>
  </si>
  <si>
    <t>2.1.22.</t>
  </si>
  <si>
    <t>0105</t>
  </si>
  <si>
    <t>2.1.25.</t>
  </si>
  <si>
    <t>2.1.12.</t>
  </si>
  <si>
    <t>2.1.28.</t>
  </si>
  <si>
    <t>Нормативные правовые акты, договоры, соглашения муниципальных образований</t>
  </si>
  <si>
    <t>плановый период</t>
  </si>
  <si>
    <t>Наименование и реквизиты нормативного правового акта</t>
  </si>
  <si>
    <t>2.1.27.</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</si>
  <si>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</si>
  <si>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</si>
  <si>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Решение Думы Колпашевского района от 14.09.2005 № 401 "О расходах на осуществление казначейского исполнения бюджета муниципального образования "Колпашевский район" (в редакции от 29.06.06 № 164)</t>
  </si>
  <si>
    <t>2.2.</t>
  </si>
  <si>
    <t>ст. 1-2</t>
  </si>
  <si>
    <t>0107</t>
  </si>
  <si>
    <t>0502</t>
  </si>
  <si>
    <t>0408</t>
  </si>
  <si>
    <t>0902</t>
  </si>
  <si>
    <t>0707</t>
  </si>
  <si>
    <t>0309</t>
  </si>
  <si>
    <t>0405</t>
  </si>
  <si>
    <t>ст.15.1, п.2</t>
  </si>
  <si>
    <t>Код  бюджетной классификации (Рз, Прз)</t>
  </si>
  <si>
    <t>01.07.2007, не установлен</t>
  </si>
  <si>
    <t xml:space="preserve">Закон Томской области от 14 августа 2007 г. N 170-ОЗ "О межбюджетных отношениях в Томской области" </t>
  </si>
  <si>
    <t>ст. 15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</si>
  <si>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</si>
  <si>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п. 4-6 Положения</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</si>
  <si>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</si>
  <si>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</si>
  <si>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Федеральный закон от 12 июня 2002 г. N 67-ФЗ "Об основных гарантиях избирательных прав и права на участие в референдуме граждан Российской Федерации"</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</si>
  <si>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</si>
  <si>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0801</t>
  </si>
  <si>
    <t>2.3.</t>
  </si>
  <si>
    <t>01.01.2010. не установлен</t>
  </si>
  <si>
    <t>Мероприятия в области сельскохозяйственного производства</t>
  </si>
  <si>
    <t xml:space="preserve">п. 2-5 Положения,      </t>
  </si>
  <si>
    <t>30.03.2007, не установлен</t>
  </si>
  <si>
    <t>участие в предупреждении и ликвидации последствий чрезвычайных ситуаций на территории муниципального района</t>
  </si>
  <si>
    <t>Расходы для финансового обеспечения переданных полномочий по составлению (изменению и дополнению) списков кандидатов в присяжные заседатели федеральных судов общей юрисдикции в РФ</t>
  </si>
  <si>
    <t>содержание на территории муниципального района межпоселенческих мест захоронения, организация ритуальных услуг</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</si>
  <si>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</si>
  <si>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</si>
  <si>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п. 1</t>
  </si>
  <si>
    <t>01.01.2005, не установлен</t>
  </si>
  <si>
    <t>01.07.2010, до окнчания срока действия ЗТО от 28.12.2007 № 298-ОЗ</t>
  </si>
  <si>
    <t>0104</t>
  </si>
  <si>
    <t>п. 1-4</t>
  </si>
  <si>
    <t>01.01.2008, вводиться ежегодно ЗТО "Об областном бюджете на очередной финансовый год"</t>
  </si>
  <si>
    <t>ст. 3,6</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</si>
  <si>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</si>
  <si>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 8</t>
  </si>
  <si>
    <t>27.12.1998, не установлен</t>
  </si>
  <si>
    <t>1004</t>
  </si>
  <si>
    <t>п.2-4 Положения             п.1</t>
  </si>
  <si>
    <t>01.01.2006, не установлен            01.01.2009, не установлен</t>
  </si>
  <si>
    <t>2.1.9.</t>
  </si>
  <si>
    <t>п. 4-7</t>
  </si>
  <si>
    <t>вводиться в действие ежегодно</t>
  </si>
  <si>
    <t>ст. 11, п. 1</t>
  </si>
  <si>
    <t>п.1-6</t>
  </si>
  <si>
    <t>Наименование вопроса местного значения, расходного обязательства</t>
  </si>
  <si>
    <t>установление, изменение и отмена местных налогов и сборов муниципального района</t>
  </si>
  <si>
    <t>организация утилизации и переработки бытовых и промышленных отходов</t>
  </si>
  <si>
    <t>2.1.32.</t>
  </si>
  <si>
    <t>01.07.2010- до окончания срока действия ЗТО от 07.07.2009 № 104-ОЗ</t>
  </si>
  <si>
    <t xml:space="preserve">01.07.2010, до окончания срока действия ЗТО от 11.09.2007 № 188-ОЗ </t>
  </si>
  <si>
    <t>Расходы на организацию отдыха детей в каникулярное время за счёт средств субсидии из областного бюджета</t>
  </si>
  <si>
    <t>0701</t>
  </si>
  <si>
    <t>0412</t>
  </si>
  <si>
    <t>фактически исполнено</t>
  </si>
  <si>
    <t>гр.2</t>
  </si>
  <si>
    <t>Номер статьи, части, пункта, подпункта, абзаца</t>
  </si>
  <si>
    <t>Дата вступления в силу и срок действия</t>
  </si>
  <si>
    <t>запланировано</t>
  </si>
  <si>
    <t>финансирование расходов на содержание органов местного самоуправления муниципальных районов</t>
  </si>
  <si>
    <t>2.1.17.</t>
  </si>
  <si>
    <t>2.1.15.</t>
  </si>
  <si>
    <t>2.1.38.</t>
  </si>
  <si>
    <t>Трудовой кодекс РФ</t>
  </si>
  <si>
    <t>ст. 325,326</t>
  </si>
  <si>
    <t>ст. 33</t>
  </si>
  <si>
    <t>01.02.2002, не установлен</t>
  </si>
  <si>
    <t>14.07.2006, не установлен</t>
  </si>
  <si>
    <t>2.1.13.</t>
  </si>
  <si>
    <t>п.1</t>
  </si>
  <si>
    <t>ст. 9-13</t>
  </si>
  <si>
    <t>0409</t>
  </si>
  <si>
    <t xml:space="preserve">Закон Томской области от 11 сентября 2007 г. N 198-ОЗ "О муниципальной службе в Томской области" </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</si>
  <si>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</si>
  <si>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</si>
  <si>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 xml:space="preserve">Районный фонд финансовой поддержки поселений в части собственных средств </t>
  </si>
  <si>
    <t xml:space="preserve">28.04.2008, не установлен </t>
  </si>
  <si>
    <t>Предупреждение и ликвидация последствий чрезвычайных ситуаций и стихийных бедствий природного и техногенного характера</t>
  </si>
  <si>
    <t>Подготовка населения и организация к действиям в чрезвычайной ситуации в мирное и военное время</t>
  </si>
  <si>
    <t>Расходы на обеспечение условий для развития физической культуры и массового спорта, за счет субсидии из областного бюджета</t>
  </si>
  <si>
    <t>Расходы на выплату вознаграждения гражданам, удостоенным звания "Человек года" на территории МО "Колпашевский район"</t>
  </si>
  <si>
    <t xml:space="preserve">Закон Томской области от 14 мая 2005 г. N 78-ОЗ "О гарантиях и компенсациях за счет средств областного бюджета для лиц, проживающих в местностях, приравненных к районам Крайнего Севера" </t>
  </si>
  <si>
    <t>п 4.1 - 6.1 Положения</t>
  </si>
  <si>
    <t>Гл.3, ст.15, п.1, п.п.11</t>
  </si>
  <si>
    <t>2.1.3.</t>
  </si>
  <si>
    <t>01.07.2010, до окончания срока действия ЗТО от 24.11.2009 № 261-ОЗ</t>
  </si>
  <si>
    <t>2.</t>
  </si>
  <si>
    <t>Расходные обязательства муниципальных районов</t>
  </si>
  <si>
    <t>2.1.11.</t>
  </si>
  <si>
    <t>Расходы на содержание аппарата УФЭП</t>
  </si>
  <si>
    <t>0106</t>
  </si>
  <si>
    <t>Резервный фонд местной администрации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</si>
  <si>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</si>
  <si>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Решение Думы Колпашевского района от 28.12.2005 № 50 "Об утверждении Положения о муниципальном архиве Колпашевского района"</t>
  </si>
  <si>
    <t>2.1.16.</t>
  </si>
  <si>
    <t>организация охраны общественного порядка на территории муниципального района муниципальной милицией</t>
  </si>
  <si>
    <t>2.1.21.</t>
  </si>
  <si>
    <t xml:space="preserve">01.07.2010- до окончания срока действия ЗТО от 15.12.2004 № 246-ОЗ </t>
  </si>
  <si>
    <t>осуществление мероприятий по обеспечению безопасности людей на водных объектах, охране их жизни и здоровья</t>
  </si>
  <si>
    <t>0103</t>
  </si>
  <si>
    <t>0406</t>
  </si>
  <si>
    <t>1003</t>
  </si>
  <si>
    <t>п.1-4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</si>
  <si>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</si>
  <si>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0113</t>
  </si>
  <si>
    <t>0111</t>
  </si>
  <si>
    <t>Районный фонд финансовой поддержки поселений в части исполнения государственных полномочий по расчету и предоставлению дотаций поселениям</t>
  </si>
  <si>
    <t>Иные межбюджетные трансферты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 за счет средств субсидии</t>
  </si>
  <si>
    <t>Иные межбюджетные трансферты на обеспечение условий для развития физической культуры и массового спорта за счет средств субсидии</t>
  </si>
  <si>
    <t>Иные межбюджетные трансферты на компенсацию расходов по организации электроснабжения от дизельных электростанций за счет средств субсидии</t>
  </si>
  <si>
    <t>Расходы на реализацию долгосрочной целевой программы "Предоставление молодым семьям государственной поддержки на приобретение (строительство) жилья на территории Колпашевского района на 2011-2015 годы"</t>
  </si>
  <si>
    <t>1401</t>
  </si>
  <si>
    <t>Расходы на проведение работ по эксплуатации гидротехнических сооружений</t>
  </si>
  <si>
    <t>Расходы на осуществление отдельных государственных полномочий по созданию и обеспечению деятельности комиссии по делам несовершеннолетних и защите их  прав, за счет средств субвенции из областного бюджета</t>
  </si>
  <si>
    <t>Расходы на осуществление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районнов Крайнего Севера и приравненных к ним местностей, за счет средств субвенции из областного бюджета</t>
  </si>
  <si>
    <t>01.07.2010, до окончания действия ЗТО от 14.10.2005 № 191-ОЗ</t>
  </si>
  <si>
    <t>Расходы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за счет средств субвенции из областного бюджета</t>
  </si>
  <si>
    <t>Расходы на осуществление отдельных государственных полномочий на обеспечение одеждой, обувью, мягким инвентарем, оборудованием и единовременным денежным пособием детей -сирот и детей, оставшихся без попечения родителей,  а также лиц из числа детей- 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т.д., за счет средств субвенции из областного бюджета</t>
  </si>
  <si>
    <t>01.07.2010, до окончания срока действия ЗТО от 10.11.2006 № 261-ОЗ</t>
  </si>
  <si>
    <t>Расходы на осуществление отдельных государственных полномочий по организации и осуществлению деятельности по опеке и попечительчтву в Томской области, за счет средств субвенции из областного бюджета</t>
  </si>
  <si>
    <t>п.1.3.</t>
  </si>
  <si>
    <t>Расходы на осуществление отдельных государственных полномочий по созданию и обеспечению деятельности административных комиссий в Томской области за счет средств субвенций из областного бюджета</t>
  </si>
  <si>
    <t>Расходы на осуществление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за счет средств субвенции из областного бюджета</t>
  </si>
  <si>
    <t>01.07.2010 - до окончания срока действия ЗТО от 29.12.2007 № 320-ОЗ</t>
  </si>
  <si>
    <t>13.07.2010, не установлен</t>
  </si>
  <si>
    <t>Содержание автомобильных дорог общего пользования</t>
  </si>
  <si>
    <t>срок дейстия</t>
  </si>
  <si>
    <t>01.01.2011- 31.12.2015</t>
  </si>
  <si>
    <t>Решение Думы Колпашевского района от 18.06.2009 № 668 "Об утверждении Положения об организации и осуществлении мероприятий по гражданской обороне в Колпашевском районе"</t>
  </si>
  <si>
    <t>п.18 Положения</t>
  </si>
  <si>
    <t>18.06.2009- не установлен</t>
  </si>
  <si>
    <t>п.3 Положения</t>
  </si>
  <si>
    <t>27.02.2007- не установлен</t>
  </si>
  <si>
    <t>2.3.1.</t>
  </si>
  <si>
    <t>2.3.3.</t>
  </si>
  <si>
    <t>Расходы на осуществление отдельных государственных полномочий по назначению и выплате единовременного пособия при передаче ребенка на воспитание в семью</t>
  </si>
  <si>
    <t>2.3.4.</t>
  </si>
  <si>
    <t>Осуществление ежемесячной выплаты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учреждениях</t>
  </si>
  <si>
    <t>2.3.5.</t>
  </si>
  <si>
    <t>2.3.8.</t>
  </si>
  <si>
    <t>2.3.11.</t>
  </si>
  <si>
    <t>2.3.12.</t>
  </si>
  <si>
    <t>2.3.13.</t>
  </si>
  <si>
    <t>2.3.14.</t>
  </si>
  <si>
    <t>Выплата гражданам адресных субсидий на оплату жилья и коммунальных услуг</t>
  </si>
  <si>
    <t>2.3.15.</t>
  </si>
  <si>
    <t>2.3.16.</t>
  </si>
  <si>
    <t>Обеспечение предоставления субсидий гражданам на оплату жилого помещения и коммунальных услуг</t>
  </si>
  <si>
    <t>2.3.17.</t>
  </si>
  <si>
    <t>Предоставление субсидий на уплату части процентной ставки по кредитам, привлекаемым гражданами РФ, постоянно проживающими в Томской области, в российских кредитных организациях на газификацию (модернизацию системы отопления) принадлежащего им на праве собственности частного жилищного фонда</t>
  </si>
  <si>
    <t>2.3.18.</t>
  </si>
  <si>
    <t>Расчет и предоставление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t>
  </si>
  <si>
    <t>2.3.19.</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</si>
  <si>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муниципальных специальных (коррекционных) образовательных учреждениях для обучающихся, воспитанников с ограниченными возможностями здоровья</t>
  </si>
  <si>
    <t>2.3.21.</t>
  </si>
  <si>
    <t>2.3.22.</t>
  </si>
  <si>
    <t>2.3.25.</t>
  </si>
  <si>
    <t>2.3.26.</t>
  </si>
  <si>
    <t>2.3.27.</t>
  </si>
  <si>
    <t>на осуществление управленческих функций органами местного самоуправления</t>
  </si>
  <si>
    <t>Гл. 1-2 Положения</t>
  </si>
  <si>
    <t>01.01.2011, не установлен</t>
  </si>
  <si>
    <t>Гл. 2-6 Положения</t>
  </si>
  <si>
    <t>01.08.2006, не установлен</t>
  </si>
  <si>
    <t>Расходы на предоставление субсидии на возмещение недополученных доходов, связвнных с предоставлением льготных услуг по перевозке речным транспортом населения</t>
  </si>
  <si>
    <t>п.1-5</t>
  </si>
  <si>
    <t>п.1.3</t>
  </si>
  <si>
    <t>Федеральный Закон от 12.01.1996 № 7-ФЗ "О некоммерческих организациях"</t>
  </si>
  <si>
    <t>24.01.1996, не установлен</t>
  </si>
  <si>
    <t>Постановление Администрации Томской области от 13 мая 2010 г. N 94а "О Порядке предоставления из областного бюджета субсидий бюджетам муниципальных образований Томской области и их расходования"</t>
  </si>
  <si>
    <t>п.2 п.п3, п.17</t>
  </si>
  <si>
    <t>13.05.2010, не установлен</t>
  </si>
  <si>
    <t>ст.4</t>
  </si>
  <si>
    <t>Федеральный закон от 12.02.1998 N 28-ФЗ "О гражданской обороне"</t>
  </si>
  <si>
    <t>ст.18</t>
  </si>
  <si>
    <t>16.02.1998, не установлен</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</si>
  <si>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</si>
  <si>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ст.10, 11</t>
  </si>
  <si>
    <t>03.12.2005,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</si>
  <si>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</si>
  <si>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17.08.2007, не установлен</t>
  </si>
  <si>
    <t>Распоряжение Администрации Томской области от 16.11.2010 N 990-ра "Об организации обучения населения в области гражданской обороны, защиты от чрезвычайных ситуаций природного и техногенного характера"</t>
  </si>
  <si>
    <t>16.11.2010, не установлен</t>
  </si>
  <si>
    <t>Постановление Администрации Томской области от 28.01.2011 N 19а "О порядке предоставления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t>
  </si>
  <si>
    <t>10.02.2011, не установлен</t>
  </si>
  <si>
    <t>п.2 п.п.8), п.22</t>
  </si>
  <si>
    <t>ст. 1</t>
  </si>
  <si>
    <t>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t>
  </si>
  <si>
    <t>07.01.2007, не установлен</t>
  </si>
  <si>
    <t>Закон Томской области от 06.04.2009 N 47-ОЗ "О профилактике правонарушений в Томской области"</t>
  </si>
  <si>
    <t xml:space="preserve">Федеральный Закон от 06.10.2003 № 131-ФЗ "Об общих принципах организации местного самоуправления" </t>
  </si>
  <si>
    <t>Гл. 4</t>
  </si>
  <si>
    <t>25.04.2009, не установлен</t>
  </si>
  <si>
    <t>вводится ежегодно ЗТО об областном бюджете на очередной финансовый год</t>
  </si>
  <si>
    <t>Федеральный закон от 22.10.2004 N 125-ФЗ "Об архивном деле в Российской Федерации"</t>
  </si>
  <si>
    <t>27.10.2004, не установлен</t>
  </si>
  <si>
    <t>Федеральный закон от 24.06.1999 N 120-ФЗ "Об основах системы профилактики безнадзорности и правонарушений несовершеннолетних"</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</si>
  <si>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</si>
  <si>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</si>
  <si>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</si>
  <si>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</si>
  <si>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</si>
  <si>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</si>
  <si>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</si>
  <si>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</si>
  <si>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Федеральный закон от 25.10.2002 № 125-ФЗ "О жилищных субсидиях гражданам, выезжающим из районов Крайнего Севера и приравненных к ним местностей"</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</si>
  <si>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</si>
  <si>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</si>
  <si>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</si>
  <si>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Федеральный закон от 20.08.2004 N 113-ФЗ "О присяжных заседателях федеральных судов общей юрисдикции в Российской Федерации"</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</si>
  <si>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</si>
  <si>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ст.5</t>
  </si>
  <si>
    <t>вводится в действие ежегодно</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</si>
  <si>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</si>
  <si>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</si>
  <si>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</si>
  <si>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ст.1 п.п.5)</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</si>
  <si>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</si>
  <si>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п.2</t>
  </si>
  <si>
    <t>Постановление Правительства РФ от 17.12.2010 N 1050 "О федеральной целевой программе "Жилище" на 2011 - 2015 годы"</t>
  </si>
  <si>
    <t>01.01.2010 -31.12.2015</t>
  </si>
  <si>
    <t>25.06.2002, не установлен</t>
  </si>
  <si>
    <t>Постановление Правительства РФ от 30.12.2003 N 794 "О единой государственной системе предупреждения и ликвидации чрезвычайных ситуаций"</t>
  </si>
  <si>
    <t>Кодекс Российской Федерации об административных правонарушениях
от 30 декабря 2001 г. N 195-ФЗ</t>
  </si>
  <si>
    <t>ст.22.1</t>
  </si>
  <si>
    <t>01.07.2002, не установлен</t>
  </si>
  <si>
    <t>ст.1</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</si>
  <si>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</si>
  <si>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</si>
  <si>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</si>
  <si>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Постановление Администрации Колпашевского района от 29.11.2010 № 1453 "Об утверждении долгосрочной районной целевой  программы «Энергосбережение и повышение энергетической эффективности на территории Колпашевского района Томской области на период с 2010 по 2012 годы и на перспективу до 2020 года» (в редакции от 19.09.2011 № 983)</t>
  </si>
  <si>
    <t>29.11.2010- 31.12.2020</t>
  </si>
  <si>
    <t>Расходы на частичную оплату стоимости питания отдельных категорий обучающихся в муниципальных учреждениях Томской области, за счет средств иных межбюджетных трансфертов из областного бюджета</t>
  </si>
  <si>
    <t>Средства субсидии из областного бюджета на реализацию подпрограммы "Школьное окно"</t>
  </si>
  <si>
    <t>Решение Думы Колпашевского района от 29.08.2011 № 94 "О порядке использования средств субсидии из областного бюджета на реализацию подпрограммы "Школьное окно" долгосрочной целевой программы "Энергосбережение и повышение энергитической эффективности на территории Томской области на 2011- 2012 годы и на перспективу до 2020 года"</t>
  </si>
  <si>
    <t>29.08.2011- не установлен</t>
  </si>
  <si>
    <t>Постановление Администрации Томской области от 13.05.2010 г. N 94а "О Порядке предоставления из областного бюджета субсидий бюджетам муниципальных образований Томской области и их расходования"</t>
  </si>
  <si>
    <t>ст. 3</t>
  </si>
  <si>
    <t>Расходы на реализацию подпрограммы "Обеспечение жильем молодых семей" (ФЦП "Жилище" на 2011-2015гг.) (федеральный бюджет)</t>
  </si>
  <si>
    <t>Постановление Администрации Томской области от 26.04.2011 N 118а "О реализации на территории Томской области подпрограммы "Обеспечение жильем молодых семей" федеральной целевой программы "Жилище" на 2011-2015 годы и долгосрочной целевой программы "Обеспечение жильем молодых семей в Томской области на 2011-2015 годы"</t>
  </si>
  <si>
    <t>п.1 п.п.6)</t>
  </si>
  <si>
    <t>26.04.2011, 31.12.2015</t>
  </si>
  <si>
    <t>Закон Томской области от 17.08.2010 № 162а "Об утверждении долгосрочной целевой программы "Энергосбережение и повышение энергетической эффективности на территории Томской области на 2010 - 2012 годы и на перспективу до 2020 года"</t>
  </si>
  <si>
    <t>Решение Думы Колпашевского района от 23.11.2009 № 734 "Об использовании средств местного бюджета на финансирование расходов, связанных с осуществлением перевозок водным транспортом обучающихся муниципальных общеобразовательных учреждений МО "Колпашевский район" (в редакции от 29.08.2011 № 90)</t>
  </si>
  <si>
    <t>01.09.2010- 31.12.2020</t>
  </si>
  <si>
    <t>Расходы на переподготовку кадров и повышение квалификации</t>
  </si>
  <si>
    <t>01.01.2012, не установлен</t>
  </si>
  <si>
    <t>1102</t>
  </si>
  <si>
    <t>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</si>
  <si>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01.07.2010, до окончания срока действия ЗТО от 29.12.2005 № 241-ОЗ</t>
  </si>
  <si>
    <t xml:space="preserve">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</si>
  <si>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 xml:space="preserve">01.07.2010-до окончания срока действия ЗТО от 15.12.2004 № 248-ОЗ </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</si>
  <si>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</si>
  <si>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 xml:space="preserve">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</si>
  <si>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 xml:space="preserve">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</si>
  <si>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01.07.2010-До окончания срока действия ЗТО от 18.03.2003 № 36-ОЗ</t>
  </si>
  <si>
    <t>01.07.2010, до окончания срока действия ЗТО от 15.12.2004 № 246-ОЗ</t>
  </si>
  <si>
    <t>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</si>
  <si>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</si>
  <si>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Устав Колпашевского района</t>
  </si>
  <si>
    <t xml:space="preserve">01.01.2012, не установлен </t>
  </si>
  <si>
    <t>31.05.2006, не установлен</t>
  </si>
  <si>
    <t xml:space="preserve">Закон Томской области от 28.12.2010 N 336-ОЗ "О предоставлении межбюджетных трансфертов" </t>
  </si>
  <si>
    <t>абз 7 п.1 ст.1</t>
  </si>
  <si>
    <t>Организация обучения основам энергосбережения руководителей и специалистов МУ в рамках ДЦП "Энергосбережение и повышение энергетической эффективности на территории Томской области"</t>
  </si>
  <si>
    <t>Расходы на содержани е счетной палаты Колпашевского района</t>
  </si>
  <si>
    <t>п.1,2,5</t>
  </si>
  <si>
    <t>23.04.2012, не установлен</t>
  </si>
  <si>
    <t>16.12.2011, не установлен</t>
  </si>
  <si>
    <t>1101</t>
  </si>
  <si>
    <t>Постановление Администрации Томской области от 6 марта 2012 г. N 84а "О финансовом обеспечении выплаты стипендии Губернатора Томской области молодым учителям областных государственных и муниципальных образовательных учреждений Томской области"</t>
  </si>
  <si>
    <t>п. 1,3</t>
  </si>
  <si>
    <t>2.1.81.</t>
  </si>
  <si>
    <t>Решение Думы Колпашевского района от 16.12.2011 № 185 "О порядке расходования средств субсидии             из областного бюджета Томской области на установку приборов учета потребления теплоэнергетических ресурсов в муниципальных учреждениях Томской области"</t>
  </si>
  <si>
    <t>Гл.3, ст.15, часть 1, п.19.1</t>
  </si>
  <si>
    <t>2.1.82.</t>
  </si>
  <si>
    <t>Стипендия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t>
  </si>
  <si>
    <t>Субсидия на софинансирование расходов на создание, развитие и обеспечение деятельности муниципальных бизнес-инкубаторов</t>
  </si>
  <si>
    <t>Постановление Губернатора Томской области от 06.06.2012 N 72 "Об учреждении стипендии Губернатора Томской области лучшим учителям областных государственных и муниципальных образовательных учреждений
Томской области"</t>
  </si>
  <si>
    <t>01.04.2012, не установлен</t>
  </si>
  <si>
    <t>Постановление Губернатора Томской области от 16.03.2012 N 28 "Об учреждении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t>
  </si>
  <si>
    <t>10.09.2012, не установлен</t>
  </si>
  <si>
    <t>Федеральный Закон от 02.03.2007 № 25-ФЗ "О муниципальной службе в РФ"</t>
  </si>
  <si>
    <t>ст. 34</t>
  </si>
  <si>
    <t>01.06.2007, не установлен</t>
  </si>
  <si>
    <t>ст.17, п.1, п.п. 3</t>
  </si>
  <si>
    <t>06.10.2003, не установлен</t>
  </si>
  <si>
    <t>06.10.2003, не утановлен</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</si>
  <si>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</si>
  <si>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</si>
  <si>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</si>
  <si>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2.1.39.</t>
  </si>
  <si>
    <t>осуществление муниципального лесного контроля</t>
  </si>
  <si>
    <t>2.1.40.</t>
  </si>
  <si>
    <t>2.1.41.</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</si>
  <si>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</si>
  <si>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</si>
  <si>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2.1.43.</t>
  </si>
  <si>
    <t>осуществление мер по противодействию коррупции в границах муниципального района</t>
  </si>
  <si>
    <t>2.1.80.</t>
  </si>
  <si>
    <t>организация теплоснабжения, предусмотренного Федеральным законом "О теплоснабжении"</t>
  </si>
  <si>
    <t>ст.34, п.9</t>
  </si>
  <si>
    <t>ст. 325, 326</t>
  </si>
  <si>
    <t>ст.57, п.1, п.2</t>
  </si>
  <si>
    <t>ст. 22, п.1</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</si>
  <si>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</si>
  <si>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ст.4, п.4</t>
  </si>
  <si>
    <t>02.12.1996, не установлен</t>
  </si>
  <si>
    <t>Закон Томской области от 14.02.2005 № 29-ОЗ "О муниципальных выборах в Томской области"</t>
  </si>
  <si>
    <t>ст. 46, п.1</t>
  </si>
  <si>
    <t>26.02.2005, не установлен</t>
  </si>
  <si>
    <t>с. 17, п.1, п.п. 5</t>
  </si>
  <si>
    <t>Закон Томской области от 10.04.2003 № 50-ОЗ "Об избирательных комиссиях, комиссиях референдума в Томской области"</t>
  </si>
  <si>
    <t>ст.15, п.1</t>
  </si>
  <si>
    <t>06.05.2003, не установлен</t>
  </si>
  <si>
    <t>Федеральный закон от 10.01.2003 № 20-ФЗ "О Государственной автоматизированной системе Российской Федерации "Выборы"</t>
  </si>
  <si>
    <t>ст.25, п.1, п.2</t>
  </si>
  <si>
    <t>24.01.2003, не установлен</t>
  </si>
  <si>
    <t>ст. 17, п.1, п.п.7</t>
  </si>
  <si>
    <t>Гл.3, ст.15, п.1, п.п.1</t>
  </si>
  <si>
    <t>ст. 15, п.1, п.п. 3</t>
  </si>
  <si>
    <t>Гл.3, ст.15, п.1, п.п.6</t>
  </si>
  <si>
    <t>Федеральный Закон от 21.12.1994 № 68-ФЗ "О защите населения и территорий от чрезвычайных ситуаций природного и техногенного характера"</t>
  </si>
  <si>
    <t>ст. 24</t>
  </si>
  <si>
    <t>24.12.1994, не установлен</t>
  </si>
  <si>
    <t>п.8, п.9, п.20, п.30</t>
  </si>
  <si>
    <t>20.01.2004, не установлен</t>
  </si>
  <si>
    <t>п. 32</t>
  </si>
  <si>
    <t>Гл.3, ст.15, п.1, п.п. 14</t>
  </si>
  <si>
    <t>Гл.3, ст.15, п. 1, п.п. 16</t>
  </si>
  <si>
    <t>Гл.3, ст.15, п. 1, п.п. 19.2</t>
  </si>
  <si>
    <t>Закон Томской области от 13.06.2007 № 112-ОЗ "О реализации государственной политики в сфере культуры и искусства 
на территории Томской области"</t>
  </si>
  <si>
    <t>ст. 10</t>
  </si>
  <si>
    <t>08.07.2007, не установлен</t>
  </si>
  <si>
    <t>Гл.3, ст.15, п. 1, п.п. 20</t>
  </si>
  <si>
    <t>Гл.3, ст.15, п. 1, п.п. 21</t>
  </si>
  <si>
    <t>Гл.3, ст.15, п.1, п.п. 25</t>
  </si>
  <si>
    <t>Гл.3, ст.17, п. 1, п.п. 8.1.</t>
  </si>
  <si>
    <t>Гл.3, ст.17, п. 1, п.п. 8.2</t>
  </si>
  <si>
    <t>28.06.1999, не установлен</t>
  </si>
  <si>
    <t>ст. 4, п. 2; ст. 4, п. 5</t>
  </si>
  <si>
    <t>ст. 60, п. 3</t>
  </si>
  <si>
    <t>ст. 5, п. 14</t>
  </si>
  <si>
    <t>23.08.2004, не установлен</t>
  </si>
  <si>
    <t xml:space="preserve">Закон Томской области от 29.12.2007 N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</si>
  <si>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23.12.1998, не установлен</t>
  </si>
  <si>
    <t>ст. 7 п.1</t>
  </si>
  <si>
    <t>0501</t>
  </si>
  <si>
    <t>п. 1,2</t>
  </si>
  <si>
    <t>Иные межбюджетные трансферты на осуществление полномочий по первичному воинскому учету на территориях, где отсутствуют военные коммиссариаты</t>
  </si>
  <si>
    <t>0203</t>
  </si>
  <si>
    <t>Федеральный закон от 28.03.1998 N 53-ФЗ "О воинской обязанности и военной службе"</t>
  </si>
  <si>
    <t>ст. 8, п. 2</t>
  </si>
  <si>
    <t>30.03.1998, не установлен</t>
  </si>
  <si>
    <t xml:space="preserve">Закон Томской области от 29.12.2007 № 308-ОЗ "Об утверждении Методики распределения субвенций, предоставляемых бюджетам поселений Томской области на осуществление полномочий по первичному воинскому учету на территориях, где отсутствуют военные комиссариаты" </t>
  </si>
  <si>
    <t>п. 2, п.п. 2</t>
  </si>
  <si>
    <t xml:space="preserve">Закон Томской области от 13.12.2006 N 314-ОЗ "О предоставлении субсидий местным бюджетам на обеспечение условий для развития физической культуры и массового спорта"
</t>
  </si>
  <si>
    <t>п. 2, п.п. 3</t>
  </si>
  <si>
    <t>1403</t>
  </si>
  <si>
    <t>25.11.2011, не установлен</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</si>
  <si>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</si>
  <si>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</si>
  <si>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Постановление Администрации Томской области от 27.02.2008 N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</si>
  <si>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п. 5 Порядка</t>
  </si>
  <si>
    <t>27.02.2008, не установлен</t>
  </si>
  <si>
    <t>Постановление Администрации Томской области от 13.05.2010 N 94а "О Порядке предоставления из областного бюджета субсидий бюджетам муниципальных образований Томской области и их расходования"</t>
  </si>
  <si>
    <t>Расходы на реализацию ДЦП "Обеспечение жильем молодых семей в ТО на 2011-2015гг." (областной бюджет)</t>
  </si>
  <si>
    <t>Расходы на реализацию программы энергосбережения и повышения энергетической эффективности на период до 2020г.</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</si>
  <si>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</si>
  <si>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</si>
  <si>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</si>
  <si>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</si>
  <si>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</si>
  <si>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муниципального контроля на территории особой экономической зоны</t>
  </si>
  <si>
    <t>2.1.44.</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</si>
  <si>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</si>
  <si>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2.1.45.</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</si>
  <si>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</si>
  <si>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2.1.83.</t>
  </si>
  <si>
    <t>установление официальных символов муниципального образования</t>
  </si>
  <si>
    <t>2.1.84.</t>
  </si>
  <si>
    <t>установление тарифов на услуги, предоставляемые муниципальными предприятиями и учреждениями, и работы,выполняемые муниципальными предприятиями и учреждениями, если иное не предусмотрено федеральными законами</t>
  </si>
  <si>
    <t>2.1.85.</t>
  </si>
  <si>
    <t>полномочия в сфере водоснабжения и водоотведения, предусмотренными Федеральным законом "О водоснабжении и водоотведении"</t>
  </si>
  <si>
    <t>2.1.86.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</si>
  <si>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</si>
  <si>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2.1.87.</t>
  </si>
  <si>
    <t>осуществление международных и внешнеэкономических связей в соответствии с федеральными законами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</si>
  <si>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</si>
  <si>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</si>
  <si>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</si>
  <si>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ИТОГО расходные обязательства муниципального района</t>
  </si>
  <si>
    <t>Постановление Администрации Томской области от 26.04.2012 N 163а "Об утверждении Порядка предоставления иных межбюджетных трансфертов на исполнение судебных актов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t>
  </si>
  <si>
    <t>ст. 2, п.п.2; ст. 11, п.п. 1;  ст. 25, п.п. 1, п.п. 3</t>
  </si>
  <si>
    <t>Ст. 1-3</t>
  </si>
  <si>
    <t>гр.16</t>
  </si>
  <si>
    <t>Субсидия на разработку проектно- сметной документации на реконструкцию (проведение капитального ремонта) гидротехнических сооружений, находящихся в муниципальной собственности</t>
  </si>
  <si>
    <t>Расходы на предоставление субсидии на возмещение недополученных доходов, связвнных с предоставлением льготных услуг по перевозке населения по автобусным маршрутам Колпашевского района</t>
  </si>
  <si>
    <t>в целом</t>
  </si>
  <si>
    <t>Расходы на выплату стипендии Губернатора Томской области молодым учителям муниципальных образовательных учреждений Томской области</t>
  </si>
  <si>
    <t>Постановление Губернатора Томской области от 10 февраля 2012 г. N 13 "Об учреждении ежемесячной стипендии Губернатора Томской области молодым учителям областных государственных и муниципальных образовательных учреждений Томской области"</t>
  </si>
  <si>
    <t>п. 1,3,5</t>
  </si>
  <si>
    <t>01.01.2013, не установлен</t>
  </si>
  <si>
    <t>Расходы на реализацию долгосрочной целевой программы "Профилактика правонарушений среди несовершеннолетних на территории муниципального образования "Колпашевский район" на 2013-2015</t>
  </si>
  <si>
    <t>01.01.2013-31.12.2015</t>
  </si>
  <si>
    <t>01.01.2013-31.12.2018</t>
  </si>
  <si>
    <t>Субвенция на выплату единовременного пособия при всех формах устройства детей, лишенных родительского попечения, в семью (фед. Бюджет)</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</si>
  <si>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</si>
  <si>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Постановление Администрации Колпашевсмкого района от 14.09.2012 № 914 "О порядке расходования средств межбюджетных трансфертов на выплату ежемесячной стипендии Губернатора Томской области обучающимся областных государственных и муниципальных образовательных учреждений Томской области, реализующих общеобразовательные программы среднего (полного) общего образования, перечисленных в бюджет муниципального образования "Колпашевский район" в соответствии с постановлением Администрации ТО от 20.08.2012 № 317а" (в редакции от 29.03.2013 № 300)</t>
  </si>
  <si>
    <t>Постановление Администрации Колпашевского района от 24.09.2012 № 942 "О порядке расходования средств межбюджетных трансфертов на выплату стипендии Губернатора Томской области лучшим учителям муниципальных образовательных учреждений Томской области, перечисленных в бюджет муниципального образования «Колпашевский район» в соответствии с постановлением Администрации Томской области от 20.08. 2012 № 316а" (в редакции от 20.03.2013 № 262)</t>
  </si>
  <si>
    <t>20.03.2013, не установлен</t>
  </si>
  <si>
    <t>Постановление Администрации Томской области от 28.12.2012 N 544а "О порядке предоставления иных межбюджетных трансфертов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</si>
  <si>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28.08.2009, не установлен</t>
  </si>
  <si>
    <t>16.07.2012, не установлен</t>
  </si>
  <si>
    <t>01.01.2013- 31.12.2018</t>
  </si>
  <si>
    <t>0804</t>
  </si>
  <si>
    <t>ст.8</t>
  </si>
  <si>
    <t>Субсидия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учреждений</t>
  </si>
  <si>
    <t>Субсидия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учреждений дополнительного образования</t>
  </si>
  <si>
    <t>пп. 50 п.2</t>
  </si>
  <si>
    <t>пп. 51 п.2</t>
  </si>
  <si>
    <t>Субвенция на осуществление отдельных государственных полномочий по регулированию численности безнадзорных животных</t>
  </si>
  <si>
    <t>01.01.2013- 31.12.2015</t>
  </si>
  <si>
    <t>п.п. 53 п. 2</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</si>
  <si>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численности безнадзорных животных на территории муниципального образования "Колпашевский район"</t>
  </si>
  <si>
    <t>01.06.2013, до окончания действия ЗТО от 11.04.2013 № 51-ОЗ</t>
  </si>
  <si>
    <t xml:space="preserve">Закон Томской области от 11.04.2013 N 51-ОЗ "О наделении органов местного самоуправления отдельными государственными полномочиями по регулированию численности безнадзорных животных" </t>
  </si>
  <si>
    <t>01.06.2013, вводится в действие ежегодно ЗТО о бюджете ТО</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</si>
  <si>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</si>
  <si>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Субвенция на возмещение части процентной ставки по долгосрочным, среднесрочным и краткосрочным кредитам, взятым малыми формами хозяйствования (из федерального бюджета)</t>
  </si>
  <si>
    <t>Субвенция на предоставлени е субсидий на возмещение части процентной ставки по долгосрочным, среднесрочным и краткосрочным кредитам, взятым малыми формами хозяйствования</t>
  </si>
  <si>
    <t>предоставление субсидий на возмещение гражданам, ведущим личное подсобное хозяйство, части затрат по искусственному осеменению коров</t>
  </si>
  <si>
    <t>Постановление Администрации Томской области от 25.11.2010 N 232а "Об утверждении долгосрочной целевой программы "Развитие малого и среднего предпринимательства в Томской области на период 2011-2014 годов"</t>
  </si>
  <si>
    <t>Субсидия на 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</si>
  <si>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Субсидия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</si>
  <si>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16.08.2013- 31.12.2013</t>
  </si>
  <si>
    <t>п. 2, п.п. 53</t>
  </si>
  <si>
    <t>01.09.2013, не установлен</t>
  </si>
  <si>
    <t>ИМБТ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t>
  </si>
  <si>
    <t>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t>
  </si>
  <si>
    <t>Гл. 6-9</t>
  </si>
  <si>
    <t xml:space="preserve">Закон Томской области от 09.10.2007 N 223-ОЗ "О муниципальных должностях в Томской области" </t>
  </si>
  <si>
    <t>Положение</t>
  </si>
  <si>
    <t>01.01.2009, не установлен</t>
  </si>
  <si>
    <t xml:space="preserve">Решение Думы Колпашевского района от 27.03.2013 № 26 "Об утверждении перечня муниципальных должностей и должностей муниципальной службы, квалификационных требований для замещения должностей муниципальной службы в органах местного самоуправления муниципального образования «Колпашевский район» и в органах Администрации Колпашевского района"
</t>
  </si>
  <si>
    <t>Перечень 2</t>
  </si>
  <si>
    <t>01.06.2013, не установлен</t>
  </si>
  <si>
    <t xml:space="preserve">Закон Томской области от 15.03.2013 N 36-ОЗ "О классных чинах муниципальных служащих в Томской области" </t>
  </si>
  <si>
    <t>п. 10, ст. 2</t>
  </si>
  <si>
    <t>Решение Думы Колпашевского района от 16.07.2013 № 64 "Об установлении расчётной единицы"</t>
  </si>
  <si>
    <t>п. 2 Гл.1, п. 3-9 Гл.2, п. 10-15 Гл.3 Раз.2</t>
  </si>
  <si>
    <t>Закон Томской области от 06.05.2009 N 68-ОЗ "О гарантиях деятельности депутатов представительных органов муниципальных образований, выборных должностных лиц местного самоуправления, лиц, замещающих муниципальные должности, в Томской области"</t>
  </si>
  <si>
    <t>ст. 7</t>
  </si>
  <si>
    <t>Постановление Правительства РФ от 13.10.2008 N 749 "Об особенностях направления работников в служебные командировки"</t>
  </si>
  <si>
    <t>п. 11 Положения</t>
  </si>
  <si>
    <t>17.10.2008, не установлен</t>
  </si>
  <si>
    <t xml:space="preserve">Закон Томской области от 12.08.2013 N 149-ОЗ "Об образовании в Томской области" </t>
  </si>
  <si>
    <t>Гл. 4,5</t>
  </si>
  <si>
    <t>Федеральный закон от 29.12.2012 N 273-ФЗ "Об образовании в Российской Федерации"</t>
  </si>
  <si>
    <t>ст.9</t>
  </si>
  <si>
    <t>25.11.2013- 31.12.2015</t>
  </si>
  <si>
    <t>25.11.2013, не установлен</t>
  </si>
  <si>
    <t>Постановление Администрации Колпашевского района от 16.08.2013 № 830 "О порядке расходования средств субсидий на реализацию мероприятий подпрограммы «Школьное окно» долгосрочной целевой программы «Энергосбережение и повышение энергетической эффективности  на территории Томской области на 2010-2012 годы  и на перспективу до 2020 года» (в редакции от 19.11.2013 № 1211)</t>
  </si>
  <si>
    <t>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 (в редакции от 28.11.2013 № 1232)</t>
  </si>
  <si>
    <t>Организация системы выявления, сопровождения одаренных детей</t>
  </si>
  <si>
    <t>Субвенция на предоставление бесплатной методической, психолого-педагогической, диагностической и консультативной помощи в косультационных центрах, созданных в дошкольных образовательных организациях и общеобразовательных организациях, родителям (законным представителям) несовершеннолетних обучающихся, обеспечивающим получение дошкольного образования в форме семейного образования</t>
  </si>
  <si>
    <t>Субвенция на обеспечение обучающихся с ограниченными возможностями здоровья, проживающих в муниципальных образовательных организациях, питанием, одеждой, мягким и жестким инвентарем и на обеспечение обучающихся с ограниченными возможностями здоровья, не проживающих в муниципальных организациях, бесплатным двухразовым питанием</t>
  </si>
  <si>
    <t>Субвенция на осуществление переданных полномочий по регистрации коллективных договоров</t>
  </si>
  <si>
    <t>0401</t>
  </si>
  <si>
    <t>Стимулирующие выплаты в муниципальных организациях дополнительного образования</t>
  </si>
  <si>
    <t>Расходы на вознаграждение гражданам, награжденным Почетной грамотой Думы Колпашевского района</t>
  </si>
  <si>
    <t>Закон Томской области от 28.12.2010 N 336-ОЗ "О предоставлении межбюджетных трансфертов"</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</si>
  <si>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t>
  </si>
  <si>
    <t>абз. 36, п.1, ст.1</t>
  </si>
  <si>
    <t>пп. 66 п.2</t>
  </si>
  <si>
    <t>Постановление Администрации Колпашевского района от 30.12.2013 № 1405 "Об установлении расходных обязательств по осуществлению отдельных государственных полномочий по регистрации коллективных договоров"</t>
  </si>
  <si>
    <t>01.01.2014, до окончания срока действия ЗТО от 09.12.2013 № 216-ОЗ</t>
  </si>
  <si>
    <t>Закон Томской области от 09.12.2013 N 216-ОЗ "О наделении органов местного самоуправления отдельными государственными полномочиями по регистрации коллективных договоров"</t>
  </si>
  <si>
    <t>01.01.2014, вводится в действие ежегодно ЗТО о бюджете ТО</t>
  </si>
  <si>
    <t>19.12.2012, не установлен</t>
  </si>
  <si>
    <t>Решение Думы Колпашевского района от 19.12.2012 № 160 "О Почетной грамоте и Благодарственном письме
Думы Колпашевского района" (в редакции от 25.11.2013 № 110)</t>
  </si>
  <si>
    <t>2.1.5.</t>
  </si>
  <si>
    <t>разработка и утверждение программ комплексного развития систем коммунальной инфраструктуры поселений, городских округов, требования к которым устанавливаются Правительством Российской Федерации</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</si>
  <si>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</si>
  <si>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</si>
  <si>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</si>
  <si>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2.1.20.</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</si>
  <si>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</si>
  <si>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</si>
  <si>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</si>
  <si>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</si>
  <si>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</si>
  <si>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</si>
  <si>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Постановление Администрации Колпашевского района от 15.01.2014 № 15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213-ОЗ"</t>
  </si>
  <si>
    <t>01.01.2014, до окончания действия ЗТО от 09.12.2013 № 213-ОЗ</t>
  </si>
  <si>
    <t>Закон Томской области от 09.12.2013 N 213-ОЗ "О наделении органов местного самоуправления отдельными государственными полномочиями по обеспечению предоставления бесплатной методической, психолого 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</si>
  <si>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01.09.2013, вводится в действие ежегодно ЗТО о бюджете ТО</t>
  </si>
  <si>
    <t>Постановление Администрации Колпашевского района от 15.01.2014 № 14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214-ОЗ"</t>
  </si>
  <si>
    <t>01.01.2014, до окончания действия ЗТО от 09.12.2013 № 214-ОЗ</t>
  </si>
  <si>
    <t>Закон Томской области от 09.12.2013 N 214-ОЗ "О наделении органов местного самоуправления отдельными государственными полномочиями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</si>
  <si>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Гл.3, ст.15, п. 1, п.п. 19</t>
  </si>
  <si>
    <t>0310</t>
  </si>
  <si>
    <t>Постановление Администрации Колпашевского района от 29.01.2013 № 51 "О порядке расходования средств межбюджетных трансфертов на выплату стипендии Губернатора Томской области молодым учителям" (в редакции от 24.01.2014 № 58)</t>
  </si>
  <si>
    <t>Решение Думы Колпашевского района от 24.05.2012 № 84 "Об утверждении Положения об организации  отдыха  детей в каникулярное время на территории муни ципального образования "Колпашевский район" (в редакции от 27.03.2013 № 25, от 30.01.2014 № 5)</t>
  </si>
  <si>
    <t>ПРОЕКТ</t>
  </si>
  <si>
    <t>Федеральный закон от 29 декабря 2012 г. N 273-ФЗ
"Об образовании в Российской Федерации"</t>
  </si>
  <si>
    <t>ст.47, ч.5, п.7</t>
  </si>
  <si>
    <t>ст.47</t>
  </si>
  <si>
    <t>Трудовой кодекс Российской Федерации от 30 декабря 2001 г. N 197-ФЗ (ТК РФ)</t>
  </si>
  <si>
    <t>ст. 407</t>
  </si>
  <si>
    <t>Постановление Главного государственного санитарного врача РФ от 6 мая 2010 г. N 54
"Об утверждении СП 3.1.7.2627-10"</t>
  </si>
  <si>
    <t>раздел IX, п. 9.2.</t>
  </si>
  <si>
    <t>06.05.2010, не установлен</t>
  </si>
  <si>
    <t>ИМБТ на ремонт сетей водоснабжения</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</si>
  <si>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</si>
  <si>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Расходы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</si>
  <si>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</si>
  <si>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Расходы на муниципальную программу "Развитие инфраструктуры муниципальных образовательных организаций Колпашевского района на 2014-2018 годы"</t>
  </si>
  <si>
    <t>01.01.2013 не установлен</t>
  </si>
  <si>
    <t>Закон Томской области от 09.12.2013 N 215-ОЗ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t>
  </si>
  <si>
    <t>01.01.2014, не установлен</t>
  </si>
  <si>
    <t>Постановление Администрации Колпашевского района от 03.02.2014 № 88 "О мерах по реализации Закона Томской области от 09.12.2013 № 215-ОЗ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t>
  </si>
  <si>
    <t>ИМБТ на ремонт автомобиля</t>
  </si>
  <si>
    <t>Расходы на выплату вознаграждения гражданам, удостоенным звания "Почетный гражданин Колпашевского района"</t>
  </si>
  <si>
    <t>Реализация муниципальной программы "Доступная среда"</t>
  </si>
  <si>
    <t>Решение Думы Колпашевского района от 17.03.2014 № 19 "О порядке предоставления иных межбюджетных трансфертов на обеспечение жилыми помещениями детей-сирот и детей, оставшихся без попечения родителей, а также лиц из их числа, поселениям Колпашевского района"</t>
  </si>
  <si>
    <t>17.03.2014, не установлен</t>
  </si>
  <si>
    <t>Постановление Администрации Колпашевского района от 20.02.2013 № 146 "О порядке расходования средств иных межбюджетных трансфертов на стимулирующие выплаты за высокие результаты и качество выполняемых работ в муниципальных общеобразовательных учреждениях" (в редакции от 10.12.2013 № 1285, от 03.04.2014 № 304)</t>
  </si>
  <si>
    <t>01.01.2014- 31.12.2018</t>
  </si>
  <si>
    <t>Решенин Думы Колпашевского района от 14.07.2006 № 181 "Об утверждении Положения об организации работ по содержанию и ремонту, автомобильных дорог общего пользования между населенными пунктами и дорожных сооружений вне границ населенных пунктов в границах МО "Колпашевский район" (в редакции от 17.07.2008 № 501, от 23.07.2008 № 514, от 29.09.2010 № 919)</t>
  </si>
  <si>
    <t>Решение Думы Колпашевского района от 27.02.2007 № 297 "Об утверждении Положения о формировании, пополнении и учете районного страхового (аварийного) запаса материально-технических ресурсов для предприятий ЖКХ Колпашевского района" (от 26.12.2007 № 408)</t>
  </si>
  <si>
    <t>Постановление Администрации Колпашевского района от 20.03.2013 № 263 "О порядке расходования средств субсидии на организацию отдыха детей Колпашевского района в каникулярное время" (в редакции от 17.03.2014 № 233)</t>
  </si>
  <si>
    <t>Решение Думы Колпашевского района от 16.07.2012 № 91 "Об утверждении Порядка предоставления дотаций на выравнивание бюджетной обеспеченности поселений из бюджета муниципального образования «Колпашевский район»</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</si>
  <si>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редакции от 13.02.2013 № 119, от 19.06.2012 № 577)</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</si>
  <si>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 от 13.02.2013 № 119)</t>
  </si>
  <si>
    <t>Решение Думы Колпашевского района от 19.11.2012 № 142 "Об утверждении Положения «О звании «Почётный гражданин Колпашевского района»</t>
  </si>
  <si>
    <t>Ст. 4, п. 2,3 Положения</t>
  </si>
  <si>
    <t>24.05.2013- 31.12.2014</t>
  </si>
  <si>
    <t>01.01.2014- 31.12.2016</t>
  </si>
  <si>
    <t>(Субвенция) Предоставление жилых помещений детям - сиротам и детям, оставшимся без попечения родителей, лицам из их числа по договорам найма специализированных жилых помещений</t>
  </si>
  <si>
    <t>Приобретение модульных фельдшерско-аккушерских пунктов</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</si>
  <si>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пследствий черезвычайных ситуаций природного и техногенного характера на территории муниципального образования "Колпашевский район" (в редакции от 28.10.2013 № 90, от 27.06.2014 № 62)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</si>
  <si>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</si>
  <si>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</si>
  <si>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Решение Думы Колпашевского района от 29.03.2006 № 121 "Об утверждении Положения об Управлении финансов и экономической политики Администрации Колпашевского района" (в редакции от 29.06.2007№ 331, от 10.09.2012 № 113, от 28.04.2014 № 34)</t>
  </si>
  <si>
    <t>29.03.2006, не установлен</t>
  </si>
  <si>
    <t>Решение Думы Колпашевского района от 18.03.2011 № 23 "Об организации проведения районнных мероприятий и обеспечении участия в мероприятиях регионального, федерального уровней в сфере образования" (в редакции от 16.12.2011 № 167, от 17.06.2013 № 56, от 28.05.2014 № 51)</t>
  </si>
  <si>
    <t>МБТ на достижение целевых показателей по плану мероприятий ("дорожная карта") "Изменения в сфере образования в Томской области", в части повышения заработной платы педагогических работников муниципальных общеобразовательных организаций</t>
  </si>
  <si>
    <t>29.04.2013, не установлен</t>
  </si>
  <si>
    <t>Решение Думы Колпашевскогот района от 29.04.2013 № 35 "О порядке использования средств бюджета муниципального образования "Колпашевский район" на реализацию мероприятий, направленных на содействие развитию малого и среднего предпринимательства" (в редакции от 05.09.2013 № 72, от 13.08.2014 № 76)</t>
  </si>
  <si>
    <t>п. 2-3 Положений</t>
  </si>
  <si>
    <t>13.08.2014, не установлен</t>
  </si>
  <si>
    <t>01.01.2014- 31.12.2020</t>
  </si>
  <si>
    <t>Расходы на реализацию программы "Развитие физической культуры и массового спорта на территории муниципального образования "Колпашевский район на 2014-2018 годы"</t>
  </si>
  <si>
    <t>Постановление Администрации Томской области от 5 октября 2012 г. N 387а "Об утверждении государственной программы "Обеспечение безопасности жизнедеятельности населения на территории Томской области на 2013-2015 годы"</t>
  </si>
  <si>
    <t>Постановление Администрации Томской области от 05.06.2014 N 215а "О Порядке предоставления иных межбюджетных трансфертов на приобретение модульных фельдшерско-акушерских пунктов"</t>
  </si>
  <si>
    <t>05.06.2014- 31.12.2014</t>
  </si>
  <si>
    <t>Решение Думы Колпашевского района от 13.08.2014 № 75 "О финансировании за счёт средств бюджета муниципального образования "Колпашевский район" мероприятий, направленных на поддержку садоводческих, огороднических и дачных некоммерческих объединений"</t>
  </si>
  <si>
    <t>Решение Думы Колпашевского района от 29.04.2013 № 35 "О порядке использования средств бюджета муниципального образования "Колпашевский район" на реализацию мероприятий, направленных на содействие развитию малого и среднего предпринимательства" (в редакции от 05.09.2013, от 13.08.2014 № 76)</t>
  </si>
  <si>
    <t>Расходы на реализацию муниципальной программы "Повышение общественной безопасности на территории МО "Колпашевский район" на 2013-2018 годы"</t>
  </si>
  <si>
    <t>1301</t>
  </si>
  <si>
    <t>Решение Думы Колпашевского района от 10.09.2012 № 115 "О предоставлении иных межбюджетных трансфертов на поддержку мер по обеспечению сбалансированности местных бюджетов" (в редакции от 28.10.2013 № 85, от 22.09.2014 № 87, от 27.10.2014 № 112)</t>
  </si>
  <si>
    <t>Решение Думы Колпашевского района от 13.08.2014 № 82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 для лиц, работающих в органах местного самоуправления муниципального образования "Колпашевский район", в органах Администрации Колпашевского района и муниципальных учреждениях, финансируемых из бюджета муниципального образования "Колпашевский район",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Колпашевского района" (в редакции от 22.09.2014 № 89, от 27.10.2014 № 116)</t>
  </si>
  <si>
    <t xml:space="preserve">предоставление субсидий на 1 кг. реализованного и (или) отгруженного в собственную переработку молока) </t>
  </si>
  <si>
    <t>Мероприятия государственной программы РФ "Доступная среда" на 2011-2015 годы</t>
  </si>
  <si>
    <t>Создание в общеобразовательных организациях условий для инклюзивного образования детей - 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</si>
  <si>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МБТ из резервного фонда финансирования непредвиденных расходов Администрации Томской области (в соответствии с распоряжением АТО от 12.12.2014 № 354-р-в)</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</si>
  <si>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28.08.2007 № 525, от 24.05.2010 № 835, от 25.04.2011 № 39, от 23.04.2012 № 68, от 15.12.2014 № 155), решение Думы Колпашевского района от 28.10.2009 № 716 " Об использовании средств местного бюджета на финансирование расходов, связанных с участием обучающихся муниципальных образовательных учреждений муниципального образования "Колпашевский район" в спортивных мероприятиях районного, регионального, межрегионального и федерального уровней" (в редакции от 13.02.2012 № 24, от 19.12.2012 № 152)</t>
  </si>
  <si>
    <t>Решение Думы Колпашевского района от 25.11.2013 № 106 "О финансировании за счёт бюджета муниципального образования "Колпашевский район" мероприятий, направленных на поддержку решения жилищной проблемы молодых семей" (в редакции от 15.12.2014 № 157)</t>
  </si>
  <si>
    <t>Решение Думы Колпашевского района от 25.11.2013 № 104 "О порядке использования средств бюджета муниципального образования "Колпашевский район" на реализацию мероприятий, направленных на 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(в редакции от 15.12.2014 № 156)</t>
  </si>
  <si>
    <t>Постановление Администрации Колпашевского района от 18.12.2014 № 1495 "О порядке расходования средств субсидии из областного бюджета на проведение мероприятий по созданию в общеобразовательных организациях условий для инклюзивного образования детей-инвалидов, в том числе создание универсальной безбарьерной среды для беспрепятственного доступа и оснащение общеобразовательных организаций специальным, в том числе учебным, реабилитационным, компьютерным оборудованием, и автотранспортом"</t>
  </si>
  <si>
    <t>18.12.2014, не указан</t>
  </si>
  <si>
    <t>Реализация муниципальной программы "Обеспечение безопасности жизнедеятельности населения на территории Колпашевского района на 2014-2016 годы"</t>
  </si>
  <si>
    <t>01.01.2014- 31.12.2017</t>
  </si>
  <si>
    <t>Приобретение мобильных временных переносных ограждений для применения их при проведении праздничных и других мероприятий с массовым прибыванием людей (МП "Повышение общественной безопасности…")</t>
  </si>
  <si>
    <t>Постановление Администрации Колпашевского района от 05.03.2013 № 196 "Об утверждении долгосрочной целевой программы "Профилактика правонарушений на территории муниципального образования "Колпашевский район" на 2013-2018 годы" (в редакции от 18.11.13 № 1202, от 14.05.2014 № 441, от 18.07.2014 № 692, от 30.09.2014 № 1121)</t>
  </si>
  <si>
    <t>Софинансирование строительства газораспределительных сетей г.Колпашево и с.Тогур, 6 очередь, 2 этап</t>
  </si>
  <si>
    <t>Софинансирование проектирования строительства газораспределительных сетей г.Колпашево и с.Тогур, 7 очередь</t>
  </si>
  <si>
    <t>гр.1</t>
  </si>
  <si>
    <t>гр.13</t>
  </si>
  <si>
    <t>гр.14</t>
  </si>
  <si>
    <t>Постановление Администрации Колпашевского района от 16.01.2015 № 19 "О порядке расходования средств субсидии на компенсацию расходов по организации электроснабжения от дизельных электростанций"</t>
  </si>
  <si>
    <t>16.01.2015- 31.12.2015</t>
  </si>
  <si>
    <t>Расходы на организацию теплоснабжения многоквартирных жилых домов по адресам г.Колпашево, ул.Селикционная, 163, 165, 167</t>
  </si>
  <si>
    <t>Расходы на содержание площадок для временного размещения твердых бытовых отходов</t>
  </si>
  <si>
    <t>ИМБТ на компенсацию разницы в тарифе на сбор и вывоз твердых бытовых отходов</t>
  </si>
  <si>
    <t>ИМБТ на устройство тротуаров</t>
  </si>
  <si>
    <t>ИМБТ на участие самодельных коллективов муниципальных учреждений культуры Колпашевского района в областных конкурсах, смотрах - конкурсах, фестивалях, в передвижных выстовочных проектах, в гастрольных выездах самодеятельных коллективов и исполнителей по муниципальным образованиям Томской области</t>
  </si>
  <si>
    <t>ИМБТ на исполнение судебных актов по обращению взыскания на средства областного бюджета</t>
  </si>
  <si>
    <t>Остатки 2014 года на исполнение судебных актов по обращению взыскания на средства областного бюджета</t>
  </si>
  <si>
    <t>предоставление субсидий на развитие личных подсобных хозяйств</t>
  </si>
  <si>
    <t>предоставление субсидий на развитие крестьянских (фермерских) хозяйств</t>
  </si>
  <si>
    <t>Расходы на осуществление государственных полномочий по обеспечению жилыми помещениями детей - сирот и детей, оставшихся без попечения родителей, а также лиц из их числа</t>
  </si>
  <si>
    <t>Субсидии местным бюджетам на проектирование, строительство (реконструкцию), приобретение газораспределительных сетей на территории населенных пунктов Томской области (Газораспределительные сети г. Колпашево и с. Тогур Колпашевского района Томской области. VII очередь. Проектирование)</t>
  </si>
  <si>
    <t>Субсидии местным бюджетам на проектирование, строительство (реконструкцию), приобретение газораспределительных сетей на территории населенных пунктов Томской области (Газораспределительные сети г. Колпашево и с. Тогур Колпашевского района Томской области. VI очередь. 2 этап)</t>
  </si>
  <si>
    <t>Стимулирующие выплаты за высокие результаты и качество выполняемых работ в муниципальных общеобразовательных организациях</t>
  </si>
  <si>
    <t>Субсидии местным бюджетам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</si>
  <si>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</si>
  <si>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</si>
  <si>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осуществление муниципального земельного контроля на межселенной территории муниципального района</t>
  </si>
  <si>
    <t>2.1.89.</t>
  </si>
  <si>
    <t>2..1.88.</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</si>
  <si>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</si>
  <si>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Решение Думы Колпашевского района от 15.12.2014 № 161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 поселений Колпашевского района"</t>
  </si>
  <si>
    <t>01.01.2015, не установлен</t>
  </si>
  <si>
    <t>Решение Думы Колпашевского района от 26.01.2015 № 1 "Об утверждении Положения о порядке финансирования расходов на создание условий для осуществления присмотра и ухода за детьми, содержание детей в муниципальных образовательных организациях муниципального образования "Колпашевский район" за счёт средств бюджета муниципального образования "Колпашевский район"</t>
  </si>
  <si>
    <t>26.01.2015- 20.12.2015</t>
  </si>
  <si>
    <t>Решение Думы Колпашевского района от 26.01.2015 № 4 "О предоставлении иных межбюджетных трансфертов бюджетам муниципальных образований Колпашевского района на содержание площадок для временного размещения твердых бытовых отходов"</t>
  </si>
  <si>
    <t>Решение Думы Колпашевского района от 26.01.2015 № 6 "Об установлении льгот на пассажирские перевозки по социально- значимым автобусным маршрутам Колпашевского района"</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</si>
  <si>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t>
  </si>
  <si>
    <t>26.01.2015, не установлен</t>
  </si>
  <si>
    <t>Постановление Администрации Колпашевского района от 30.01.2015 № 79 "Об утверждении Порядка расходования иных межбюджетных трансфертов, выделяемых бюджету муниципального образования "Колпашевский район" на осуществление переданных полномочий по решению вопроса местного значения по организации библиотечного обслуживания населения, комплектованию и обеспечению сохранности библиотечных фондов библиотек Колпашевского городского поселения"</t>
  </si>
  <si>
    <t>Постановление Главы Колпашевского района от 04.02.2015 № 17 "О предоставлении средств иных межбюджетных трансфертов на участие самодеятельных коллективов муниципальных учреждений культуры Колпашевского района в областных конкурсах, смотрах - конкурсах, фестивалях, в передвижных выставочных проектах, в гастрольных выездах самодеятельных коллективов и исполнителей по муниципальным образованиям Томской области"</t>
  </si>
  <si>
    <t>04.02.2015- 04.03.2015</t>
  </si>
  <si>
    <t>01.01.2015- 25.12.2015</t>
  </si>
  <si>
    <t>Постановление Администрации Колашевского района от 10.02.2015 № 117 "О порядке расходования средств субсидии из областного бюджета на оплату труда руководителям и специалистам муниципальных учреждений культуры и искусства Колпашевского района в части выплат надбавок и доплат к тарифной ставке (должностному окладу)"</t>
  </si>
  <si>
    <t>01.01.2015- 31.12.2015</t>
  </si>
  <si>
    <t>Постановление Администрации Колпашевского района от 12.02.2015 № 142 "Об утверждении порядка и условий предоставления субсидии на возмещение недополученных доходов от предоставления льготных услуг по перевозке населения по автобусным маршрутам № 513 "Колпашево - Копыловка", № 514 "Колпашево - Куржино", № 515 "Колпашево - Дальнее"</t>
  </si>
  <si>
    <t>20.01.2015- 31.12.2015</t>
  </si>
  <si>
    <t>Решение Думы Колпашевского района от 15.12.2014 № 131 "О бюджете муниципального образования "Колпашевский район" на 2015 год"</t>
  </si>
  <si>
    <t>Решение Думы Колпашевского района от 15.12.2014 № 160 "Об организации библиотечного обслуживания населения сельских поселений Колпашевского района, комплектовании и обеспечении сохранности библиотечных фондов библиотек сельских поселений Колпашевского района"</t>
  </si>
  <si>
    <t>Решение Думы Колпашевского района от 15.12.2014 № 151 "Об Управлении по культуре, спорту и молодёжной политике Администрации Колпашевского района и утверждении Положения об Управлении по культуре, спорту и молодёжной политике Администрации Колпашевского района"</t>
  </si>
  <si>
    <t>ИМБТ на организацию мероприятий, приуроченных к Победе советского народа в Великой Отечественной войне 1941 - 1945 годов</t>
  </si>
  <si>
    <t>ИМБТ на поощрение поселенческих команд, участвовавших в VIII зимней межпоселенческой спартакиаде в с. Чажемто</t>
  </si>
  <si>
    <t>ИМБТ на организацию водоснабжения населения микрорайона "Матьянга" г. Колпашево</t>
  </si>
  <si>
    <t>ИМБТ на проведение ремонта нежилого помещения, расположенного по адресу: с. Тогур, ул. Ленина, 1, помещение 1</t>
  </si>
  <si>
    <t>ИМБТ на приобретение оборудования для дизельной электростанции с. Куржино</t>
  </si>
  <si>
    <t>ИМБТ на приобретение контейнеров для сбора твердых бытовых отходов</t>
  </si>
  <si>
    <t>Расходы на осуществление государственных полномочий по обеспечению жилыми помещениями детей-сирот и детей, оставшихся без попечения роителей, а также лиц из их числа</t>
  </si>
  <si>
    <t>МБТ из резервного фонда финансирования непредвиденных расходов Администрации Томской области (в соответствии с распоряжением АТО от 13.03.2015 № 167-ра)</t>
  </si>
  <si>
    <t>Остатки 2014 года по субсидии на реализацию Государственной программы "Развитие малоэтажного строительства в Томской области на 2013 - 2017 годы" (Разработка проектов планировки территорий, подлежащих предоставлению под строительство жилья экономического класса)</t>
  </si>
  <si>
    <t>Субсидия на разработку проектно-сметной документации для строительства, реконструкции, капитального ремонта объектов дошкольного образования</t>
  </si>
  <si>
    <t>Расходы на муниципальную программу "Развитие культуры в Колпашевском районе на 2014 - 2017 годы"</t>
  </si>
  <si>
    <t>МБТ из резервного фонда финансирования непредвиденных расходов Администрации Томской области (в соотвествии с распоряжением АТО от 03.03.2015 № 33-р-в)</t>
  </si>
  <si>
    <t>МБТ из резервного фонда финансирования непредвиденных расходов Администрации Томской области (в соответствии с распоряжением АТО от 18.12.2014 № 889-ра)</t>
  </si>
  <si>
    <t xml:space="preserve">Постановление Администрации Колпашеского района от 01.10.2014 № 1130 "О порядке расходования межбюджетного трансферта из областного бюджета бюджету муниципального образования «Колпашевский район» на приобретение модульных фельдшерско-акушерских пунктов" (в редакции от 19.12.2014 № 1534, от 27.12.2014 № 1160, от 04.03.2015 № 266)
</t>
  </si>
  <si>
    <t>01.10.2014- 31.03.2015</t>
  </si>
  <si>
    <t>Постановление Администрации Колпашевского района от 10.03.2015 № 285 "О предоставлении средств иных межбюджетных трансфертов на организацию мероприятий, приуроченных к Победе советского народа в Великой Отечественной войне 1941-1945 годов"</t>
  </si>
  <si>
    <t>10.03.2015- 24.03.2015</t>
  </si>
  <si>
    <t>Постановление Администрации Колпашевского района от 24.03.2015 № 325 "О порядке расходования неиспользованных в 2014 году средств субсидии из областного бюджета на разработку проектов планировки территорий, подлежащих предоставлению под строительство жилья экономического класса в рамках государственной программы "Развитие малоэтажного строительства в Томской области на 2013-2017 годы"</t>
  </si>
  <si>
    <t>24.03.2015- 25.12.2015</t>
  </si>
  <si>
    <t>Решение Думы Колпашевского района от 25.03.2015 № 15 "О мерах по реализации Закона Томской области от 30.12.2014 № 200-ОЗ "Об утверждении Методики расчёта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t>
  </si>
  <si>
    <t>Закон Томской области от 30.12.2014 N 200-ОЗ "Об утверждении Методики расчета субвенций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t>
  </si>
  <si>
    <t>Решение Думы Колпашевского района от 25.03.2015 № 16 "О предоставлении иных межбюджетных трансфертов бюджету муниципального образования "Дальненское сельское поселение" на приобретение оборудования для дизельной электростанции п.Куржино"</t>
  </si>
  <si>
    <t>25.03.2015- 23.12.2015</t>
  </si>
  <si>
    <t>Решение Думы Колпашевского района от 25.03.2015 № 17 "О предоставлении иных межбюджетных трансфертов бюджету муниципального образования "Колпашевское городское поселение" на организацию водоснабжения населения микрорайона "Матьянга" г.Колпашево"</t>
  </si>
  <si>
    <t>Решение Думы Колпашевского района от 25.03.2015 № 18 "О предоставлении иных межбюджетных трансфертов поселениям на приобретение контейнеров для сбора твердых бытовых отходов"</t>
  </si>
  <si>
    <t>25.03.2015- 20.12.2015</t>
  </si>
  <si>
    <t>Решение Думы Колпашевского района от 25.03.2015 № 20 "Об установлении льготы на пассажирские перевозки речным транспортом по социально-значимым водным маршрутам между поселениями в границах муниципального образования "Колпашевский район" на период навигации в 2015 году"</t>
  </si>
  <si>
    <t>25.03.2015- 31.12.2015</t>
  </si>
  <si>
    <t>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10.09.2012 № 124, от 19.11.2012 № 144, от 27.03.2013 № 28, от 16.07.2013 № 63, от 30.01.2014 № 13, от 15.12.2014 № 164, от 25.03.2015 № 23)</t>
  </si>
  <si>
    <t>Решение Думы Колпашевского района от 25.03.2015 № 25 "О предоставлении за счет средств бюджета МО "Колпашевский район"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ВОв 1941-1945 годов; труженников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1941-1945 годов, не вступивших в повторный брак"</t>
  </si>
  <si>
    <t>25.03.2015-31.12.2015</t>
  </si>
  <si>
    <t>Решение Думы Колпашевского района от 25.03.2015 № 26 "О предоставлении иных межбюджетных трансфертов бюджету муниципального образования "Колпашевское городское поселение" на проведение ремонта нежилого помещения, расположенного по адресу: с.Тогур, ул.Ленина, 1, помещение 1"</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</si>
  <si>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 от 23.04.2012 № 66, от 28.04.2014 № 40, от 15.12.2014 № 152, от 25.03.2015 № 28)</t>
  </si>
  <si>
    <t>Решение Думы Колпашевского района от 25.03.2015 № 30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t>
  </si>
  <si>
    <t>01.04.2015, не установлен</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</si>
  <si>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 (в редакции от 15.12.2014 № 162, от 25.03.2015 № 31)</t>
  </si>
  <si>
    <t>Постановление Главы Колпашевского района от 30.03.2015 № 46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"Колпашевское городское поселение" на строительство объекта "Спортивный стадион по ул. Ленина, 12/1 в с. Тогур Колпашевского района, Томской области" (в редакции от 10.04.2015 № 64)</t>
  </si>
  <si>
    <t>30.03.2015- 27.07.2015</t>
  </si>
  <si>
    <t>Постановление Администрации Колпашевского района от 15.07.2014 № 675 "Об утверждении порядка предоставления мер социальной поддержки медицинским работникам областного государственного бюджетного учреждения здравоохранения "Колпашевская районная больница" и лицам, заключившим ученический договор с областным государственным бюджетным учреждением здравоохранения "Колпашевская районная больница" (в редакции от 03.09.2014 № 95, от 13.11.2014 № 1312, от 25.11.2014 № 1369, от 22.12.2014 № 1513, от 25.03.2015 № 331, от10.04.2015 № 394)</t>
  </si>
  <si>
    <t>Постановление Главы Колпашевского района от 15.04.2015 № 67 "О порядке расходования остатков средств  2014 года резервного фонда финансирования непредвиденных расходов Администрации Томской области"</t>
  </si>
  <si>
    <t>15.04.2015- 22.04.2015</t>
  </si>
  <si>
    <t>Постановление Администрации Колпашевского района от 13.03.2015 № 293 "О распределении средств иных межбюджетных трансфертов на поощрение поселенческих команд, участвовавших в VIII зимней межпоселенческой спартакиаде в с.Чажемто, из бюджета муниципального образования "Колпашевский район" в 2015 году"</t>
  </si>
  <si>
    <t>13.03.2015- 25.03.2015</t>
  </si>
  <si>
    <t>Создание дополнительных мест в действующих образовательных организациях (за исключением затрат на капитальное строительство)</t>
  </si>
  <si>
    <t>МБТ из резервного фонда финансирования непредвиденных расходов Администрации Томской области (в соотвествии с распоряжением АТО от 30.03.2015 № 56-р-в)</t>
  </si>
  <si>
    <t>МБТ из резервного фонда финансирования непредвиденных расходов Администрации Томской области (в соотвествии с распоряжением АТО от 09.04.2015 № 78-р-в)</t>
  </si>
  <si>
    <t>Субсидия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t>
  </si>
  <si>
    <t>ИМБТ на проведение ремонта жилых помещений (квартир), расположенных по адресу: с.Копыловка, ул.Лесная 16, квартира 2, и с.Копыловка, ул.Источная, 1, квартира 1</t>
  </si>
  <si>
    <t>Решение Думы Колпашевского района от 27.04.2015 № 38 "О предоставлении иных межбюджетных трансфертов бюджету муниципального образования "Копыловское сельское поселение" на проведение ремонта жилых помещений (квартир), расположенных по адресу: с.Копыловка, ул.Лесная, 16, квартира 2, и с.Копыловка, ул.Источная, 1, квартира 1"</t>
  </si>
  <si>
    <t>27.04.2015- 20.12.2015</t>
  </si>
  <si>
    <t>МБТ из резервного фонда финансирования непредвиденных расходов Администрации Томской области (в соответствии с распоряжением АТО от 30.03.2015 № 56-р-в) (Колпашевское)</t>
  </si>
  <si>
    <t>Постановление Администрации колпашевского района от 28.04.2015 № 78 "О порядке использования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"Колпашевское городское поселение" на подготовку и проведение мероприятий, посвящённых 400-летию села Тогур Колпашевского района"</t>
  </si>
  <si>
    <t>28.04.2015- 01.12.2015</t>
  </si>
  <si>
    <t>Остатки 2014 года по межбюджетным трансфертам из резервного фонда финансирования непредвиденных расходов Администрации Томской области (в соответствии с распоряжением АТО от 18.12.2014 № 889-ра)</t>
  </si>
  <si>
    <t>Постановление Администрации Колпашевского района от 09.04.2014 № 324 "О порядке расходования средств субсидии из областного бюджета на стимулирующие выплаты в  муниципальных организациях дополнительного образования в Томской области" (в редакции от 16.03.2015 № 294)</t>
  </si>
  <si>
    <t>01.01.2014- 31.12.2015</t>
  </si>
  <si>
    <t>Постановление Главы Колпашевского района от 15.04.2015 № 66 "О порядке расходования средств бюджетных ассигнований резервного фонда финансирования непредвиденных расходов Администрации Томской области"</t>
  </si>
  <si>
    <t>15.04.2015- 31.12.2015</t>
  </si>
  <si>
    <t>Постановление Администрации Колпашевского района от 24.04.2015 № 439 "О порядке расходования средств субсидии из областного бюджета на оплату труда руководителям и специалистам муниципальных учреждений культуры и искусства Колпашевского района в части выплат надбавок и доплат к тарифной ставке (должностному окладу)"</t>
  </si>
  <si>
    <t>Постановление Администрации Колпашевского района от 24.04.2015 № 443 "О порядке расходования средств субсидии из областного бюджета на достижение целевых показателей по плану мероприятий ("дорожной карте") "Изменения в сфере культуры, направленные на повышение её эффективности в Колпашевском районе", в части повышения заработной платы работников муниципальных учреждений культуры и муниципальных учреждений культуры и муниципальных учреждений в сфере архивного дела"</t>
  </si>
  <si>
    <t>Решение Думы Колпашевского района от 26.11.2008 № 564 "О введении новых систем оплаты труда" (в редакции от 13.02.2009 № 621, от 24.02.2009 № 623, от 28.08.2009 № 690, от 07.12.2009 № 741, от 24.12.2010 № 31, от 25.11.2011 № 138, от 24.05.2012 № 82, от 16.12.2013 № 117, от 28.05.2014 № 49, от 27.04.2015 № 33)</t>
  </si>
  <si>
    <t>Решение Думы Колпашевского района от 27.04.2015 № 34 "О финансировании расходов на обеспечение условий для развития физической культуры и массового спорта на территории Колпашевского района в 2015 году"</t>
  </si>
  <si>
    <t>Решение Думы Колпашевского района от 28.08.2009 № 691 "О введении новой системы оплаты труда работников  муниципальных общеобразовательных учреждений" (в редакции от 07.12.2009 № 742, от 25.12.2009  755, от 24.05.2010 № 838, от 28.05.2014 № 50, от 27.04.2015 № 35)</t>
  </si>
  <si>
    <t>Решение Думы Колпашевского района от 27.04.2015 № 36 "О финансировании за счёт средств бюджета муниципального образования "Колпашевский район" расходов на выплату инструкторам по физической культуре компенсации за неиспользованный отпуск при увольнении"</t>
  </si>
  <si>
    <t>27.04.2015- 31.12.2015</t>
  </si>
  <si>
    <t>Постановление Администрации Колпашевского района от 27.04.2015 № 447"О согласовании размера провозной платы за перевозку пассажиров, в навигацию 2015 года, речным транспортом ООО "Переправа" по маршрутам № 1 "Колпашево - Копыловка", № 2 "Тогур - Лебяжье"</t>
  </si>
  <si>
    <t>Постановление Главы Колпашевского района от 27.04.2015 № 76 "О порядке расходования средств бюджетных ассигнований резервного фонда финансирования непредвиденных расходов Администрации Томской области"</t>
  </si>
  <si>
    <t>Постановление Администрации Колпашевского района от 30.04.2015 № 464 "Об установлении льгот на пассажирские перевозки речным транспортом по социально-значимым водным маршрутам между поселениями в границах муниципального образования "Колпашевский район" на период навигации в 2015 году"</t>
  </si>
  <si>
    <t>ПостановлениеГлавы Колпашевского района от 30.04.2015 № 80 "О порядке расходования средств бюджетных ассигнований резервного фонда финансирования непредвиденных расходов Администрации Томской области"</t>
  </si>
  <si>
    <t>30.04.2015- 31.12.2015</t>
  </si>
  <si>
    <t>Постановление Главы Колпашевского района от 12.05.2015 № 88 "О порядке расходования средств бюджетных ассигнований из областного бюджета на устройство энергосберегающего уличного освещения по маршрутам движения детей в образовательные организации с.Тогур"</t>
  </si>
  <si>
    <t>12.05.2015- 10.08.2015</t>
  </si>
  <si>
    <t>МБТ из резервного фонда финансирования непредвиденных расходов Администрации Томской области (в соответствии с распоряжением АТО от 09.04.2015 № 78-р-в)</t>
  </si>
  <si>
    <t>Постановление Главы Колпашевского района от 24.04.2015 № 74 "О порядке расходования неиспользованных в 2014 году средств межбюджетных трансфертов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(в редакции от 08.05.2015 № 86)</t>
  </si>
  <si>
    <t>24.04.2015- 27.05.2015</t>
  </si>
  <si>
    <t>Постановление Администрации Колпашевского района от 14.05.2015 № 480 "О порядке расходования средств иных межбюджетных трансфертов, предоставленных из областного бюджета и средств бюджета муниципального образования "Колпашевский район"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t>
  </si>
  <si>
    <t>14.05.2015- 31.12.2015</t>
  </si>
  <si>
    <t>Постановление Главы Колпашевского района от 13.05.2015 № 92 "О порядке расходования бюджетных ассигнований резервного фонда финансирования непредвиденных расходов Администрации Томской области"</t>
  </si>
  <si>
    <t>13.05.2015- 31.12.2015</t>
  </si>
  <si>
    <t>Решение Думы Колпашевского района от 29.05.2015 № 50 "О предоставлении иных межбюджетных трансфертов бюджету муниципального образования "Чажемтовское сельское поселение" на ремонт сетей водоснабжения"</t>
  </si>
  <si>
    <t>29.05.2015- 23.12.2015</t>
  </si>
  <si>
    <t>ИМБТ на приобретение оборудования для дизельной электростанции</t>
  </si>
  <si>
    <t>Решение Думы Колпашевского района от 29.05.2015 № 49 "О предоставлении иных межбюджетных трансфертов бюджету муниципального образования "Копыловское сельское поселение" на приобретение оборудования для дизельной электростанции"</t>
  </si>
  <si>
    <t>ИМБТ на компенсацию убытков электроснабжающим предприятиям от эксплуатации муниципальных дизельных электростанций</t>
  </si>
  <si>
    <t>Решение Думы Колпашевского района от 29.05.2015 № 48 "О предоставлении иных межбюджетных трансфертов поселениям на компенсацию убытков электроснабжающим предприятиям от эксплуатации муниципальных дизельных электростанций"</t>
  </si>
  <si>
    <t>Решение Думы Колпашевского района от 29.05.2015 № 51 "О предоставлении иных межбюджетных трансфертов бюджету муниципального образования "Колпашевское городское поселение" на ремонт автомобильных дорог общего пользования местного значения с асфальтобетонным покрытием в границах населенных пунктов муниципального образования "Колпашевское городское поселение" в 2015 году"</t>
  </si>
  <si>
    <t>ИМБТ на ремонт автомобильных дорог общего пользования местного значения с асфальтобетонным покрытием в границах населенных пунктов муниципального образования "Колпашевское городское поселение"</t>
  </si>
  <si>
    <t>ИМБТ на проведение мероприятий по подготовке и празнованию 400-летия с.Тогур</t>
  </si>
  <si>
    <t>Решение Думы Колпашевского района от 29.05.2015 № 47 "О предоставлении иных межбюджетных трансфертов бюджету муниципального образования "Колпашевское городское поселение" на проведение мероприятий по подготовке и празднованию 400-летия с.Тогур"</t>
  </si>
  <si>
    <t>Остатки 2014 года по межбюджетным трансфертам из резервного фонда финансирования непредвиденных расходов Администрации Томской области (в соответствии с распоряжением АТО от 22.10.2014 № 743-ра)</t>
  </si>
  <si>
    <t>Остатки 2014 года по субсидии на компенсацию местным бюджетам расходов по организации электроснабжения от дизельных электростанций</t>
  </si>
  <si>
    <t>Постановление Администрации Колпашевского района от 15.05.2015 № 487 "О порядке расходования неиспользованных в 2014 году средств субсидии из областного бюджета на компенсацию расходов по организации электроснабжения от дизельных электростанций"</t>
  </si>
  <si>
    <t>15.05.2015- 28.12.2015</t>
  </si>
  <si>
    <t>МБТ из резервного фонда финансирования непредвиденных расходов Администрации Томской области (в соответствии с распоряжением АТО от 28.05.2015 № 114-р-в)</t>
  </si>
  <si>
    <t>Постановление Главы Колпашевского района от 16.06.2015 № 117 "О порядке расходования бюджетных ассигнований резервного фонда финансирования непредвиденных расходов Администрации Томской области"</t>
  </si>
  <si>
    <t>16.06.2015- 01.12.2015</t>
  </si>
  <si>
    <t>МБТ из резервного фонда финансирования непредвиденных расходов Администрации Томской области (в соответствии с распоряжением АТО от 30.03.2015 № 56-р-в)</t>
  </si>
  <si>
    <t>Постановление Главы Колпашевского района от 16.06.2015 № 115 "О порядке расходования средств бюджетных ассигнований резервного фонда финансирования непредвиденных расходов Администрации Томской области на приобретение детской площадки"</t>
  </si>
  <si>
    <t>16.06.2015- 23.12.2015</t>
  </si>
  <si>
    <t>МБТ из резервного фонда финансирования непредвиденных расходов Администрации Томской области (в соотвествии с распоряжением АТО от 06.05.2015 № 103-р-в)</t>
  </si>
  <si>
    <t>ПостановлениеГлавы Колпашевского района от 22.05.2015 № 99 "О порядке расходования средств бюджетных ассигнований резервного фонда финансирования непредвиденных расходов Администрации Томской области"</t>
  </si>
  <si>
    <t>22.05.2015- 01.11.2015</t>
  </si>
  <si>
    <t>МБТ из резервного фонда финансирования непредвиденных расходов Администрации Томской области (в соответствии с распоряжением АТО от 06.05.2015 № 103-р-в)</t>
  </si>
  <si>
    <t>Постановление Главы Колпашевского района от 09.06.2015 № 108 "О порядке расходования бюджетных ассигнований резервного фонда финансирования непредвиденных расходов Администрации Томской области"</t>
  </si>
  <si>
    <t>09.06.2015- 31.12.2015</t>
  </si>
  <si>
    <t>Решение Думы Колпашевского района от 29.05.2015 № 46 "О порядке предоставления иных межбюджетных трансфертов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поселениям Колпашевского района"</t>
  </si>
  <si>
    <t>29.05.2015, не установлен</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</si>
  <si>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 (в редакции от 29.05.2015 № 44)</t>
  </si>
  <si>
    <t>Постановление Главы Колпашевского района от 24.04.2015 № 74 "О порядке расходования неиспользованных в 2014 году средств межбюджетных трансфертов резервного фонда финансирования непредвиденных расходов Администрации Томской области, выделенных бюджету муниципального образования "Колпашевский район" (в редакции от 08.05.2015 № 86, от 19.05.2015 № 96)</t>
  </si>
  <si>
    <t>Постановление Администрации Колпашевского района от 30.04.2015 № 457 "О порядке расходования неиспользованных в 2014 году средств субсидии из областного бюджета на разработку проектно-сметной документации для строительства, реконструкции, капитального ремонта объектов дошкольного образования" (в редакции от 15.05.2015 № 485)</t>
  </si>
  <si>
    <t>ИМБТ на кадастровые работы по составлению проекта межевания, межеванию и постановке на кадастровый учет земельного участка, выделяемого в счет земельной доли в границах САО "Чажемтовское" Колпашевского района Томской области</t>
  </si>
  <si>
    <t>ИМБТ на обустройство спортивного стадиона в п. Б.Саровка</t>
  </si>
  <si>
    <t>Иные межбюджетные трансферты на финансовое обеспечение дорожной деятельности в рамках подпрограммы "Дорожное хозяйство" государственной программы Российской Федерации "Развитие транспортной системы"</t>
  </si>
  <si>
    <t>Осуществление отдельных государственных полномочий по хранению, комплектованию, учету и использованию архивных документов, относящихся к собственности Томской области</t>
  </si>
  <si>
    <t>1006</t>
  </si>
  <si>
    <t>Расходы на выплату вознаграждения гражданам, удостоиным звания "Человек года" на территории муниципального образоания "Колпашевский район"</t>
  </si>
  <si>
    <t>МБТ из резервного фонда финансирования непредвиденных расходов Администрации Томской области (в соответствии с распоряжением АТО от 30.03.2015 № 136-р-в)</t>
  </si>
  <si>
    <t>МБТ из резервного фонда финансирования непредвиденных расходов Администрации Томской области (в соотвествии с распоряжением АТО от 09.06.2015 № 136-р-в)</t>
  </si>
  <si>
    <t>Субсидия на реализацию мероприятий по подготовке объектов коммунального хозяйства к работе в отопительный период на 2015 год</t>
  </si>
  <si>
    <t>Субсидия на софинансирование реализации проектов, отобранных по итогам проведения конкурса проектов в рамках реализации государственной программы "Развитие культуры и туризма в Томской области"</t>
  </si>
  <si>
    <t>МБТ в соответствии с распоряжением Администрации Томской области от 09.06.2015 № 136-р-в</t>
  </si>
  <si>
    <t>Решение Думы Колпашевского района от 22.06.2015 № 58 "О предоставлении иных межбюджетных трансфертов бюджету муниципального образования "Саровское сельское поселение" на обустройство спортивного стадиона в п. Б.Саровка"</t>
  </si>
  <si>
    <t>22.06.2015- 20.12.2015</t>
  </si>
  <si>
    <t>Постановление Главы Колпашевского района от 24.06.2015 № 125 "О порядке расходования средств бюджетных ассигнований резервного фонда финансирования непредвиденных расходов Администрации Томской области на приобретение оборудования для детской площадки"</t>
  </si>
  <si>
    <t>24.06.2015- 23.12.2015</t>
  </si>
  <si>
    <t>Постановление Главы Колпашевского района от 24.06.2015 № 127 "О порядке расходования средств бюджетных ассигнований резервного фонда финансирования непредвиденных расходов Администрации Томской области"</t>
  </si>
  <si>
    <t>24.06.2015- 01.11.2015</t>
  </si>
  <si>
    <t>Постановление Главы Колпашевского района от 29.06.2015 № 130 "О порядке расходования средств бюджетных ассигнований резервного фонда финансирования непредвиденных расходов Администрации Томской области на организацию и проведение районного конкурса "Колпашевский дворик 2015"</t>
  </si>
  <si>
    <t>29.06.2015- 15.12.2015</t>
  </si>
  <si>
    <t>06.07.2015- 25.12.2015</t>
  </si>
  <si>
    <t>Постановление Главы Колпашевского района от 07.07.2015 № 137 "О порядке расходования бюджетных ассигнований резервного фонда финансирования непредвиденных расходов Администрации Томской области"</t>
  </si>
  <si>
    <t>07.07.2015- 20.08.2015</t>
  </si>
  <si>
    <t>Постановление Главы Колпашевского района от 07.07.2015 № 138 "О порядке расходования бюджетных ассигнований резервного фонда финансирования непредвиденных расходов Администрации Томской области"</t>
  </si>
  <si>
    <t>07.07.2015- 01.12.2015</t>
  </si>
  <si>
    <t>Постановление Администрации Колпашевского района от 03.06.2015 № 554 "О порядке использования средств иного межбюджетного трансферта на финансовое обеспечение дорожной деятельности в рамках подпрограммы "Дорожное хозяйство" государственной программы Российской Федерации "Развитие транспортной системы"</t>
  </si>
  <si>
    <t>03.06.2015- 20.12.2015</t>
  </si>
  <si>
    <t>Решение Думы Колпашевского района от 27.04.2015 № 39 "О предоставлении иных межбюджетных трансфертов бюджету муниципального образования "Чажемтовское сельское поселение" на кадастровые работы по составлению проекта межевания, межеванию и постановке на кадастровый учёт земельного участка, выделяемого в счёт земельной доли в границах САО "Чажемтовское" Колпашевского района Томской области"</t>
  </si>
  <si>
    <t>ИМБТ на создание условий для деятельности добровольной пожарной команды в д. Белояровка</t>
  </si>
  <si>
    <t>ИМБТ на софинансирование мероприятий по реконструкции инженерных сетей микрорайона "Звезда"</t>
  </si>
  <si>
    <t>ИМБТ на приобретение, доставку и установку оборудования в котельной с.Инкино</t>
  </si>
  <si>
    <t>ИМБТ на ремонт сетей теплоснабжения по адресу с.Тогур, ул.Ленина, 12/1</t>
  </si>
  <si>
    <t>ИМБТ на проведение работ по ремонту сетей электроснабжения</t>
  </si>
  <si>
    <t>ИМБТ на приобретение строительных материалов и проведение благоустроительных работ на территории Новоселовского сельского поселения</t>
  </si>
  <si>
    <t>ИМБТ на компенсацию убытков электроснабжающего предприятия от эксплуатации муниципальной дизельной электростанции</t>
  </si>
  <si>
    <t>МБТ из резервного фонда финансирования непредвиденных расходов Администрации Томской области (в соответствии с распоряжением АТО от 06.07.2015 № 163-р-в)</t>
  </si>
  <si>
    <t>Иные межбюджетные трансферты на расселение жителей из зоны обрушающегося берега р.Обь в г. Колпашево и с. Тогур Колпашевского района (в соответствии с распоряжением АТО от 19.06.2015 № 449-ра)</t>
  </si>
  <si>
    <t>МБТ из резервного фонда финансирования непредвиденных расходов Администрации Томской области (в соответствии с распоряжением АТО от 17.06.2015 № 423-ра)</t>
  </si>
  <si>
    <t>Субсидия на снижение количества аварий в системах отопления, водоснабжения и водоотведения коммунального комплекса Томской области (Инженерные сети микрорайона "Звезда" г. Колпашево Колпашевского района Томской области. Реконструкция.)</t>
  </si>
  <si>
    <t>Субсидии на обучение работников образовательных организаций, реализующих программы дошкольного образования в Томской области</t>
  </si>
  <si>
    <t>Субсидии на создание в общеобразовательных организациях Томской области, расположенных в сельской местности, условий для занятий физической культурой и спортом</t>
  </si>
  <si>
    <t>МБТ в соответствии с распоряжением Администрации Томской области от 06.07.2015 № 485-ра</t>
  </si>
  <si>
    <t>МБТ из резервного фонда финансирования непредвиденных расходов Администрации Томской области (в соотвествии с распоряжением АТО от 06.07.2015 № 163-р-в)</t>
  </si>
  <si>
    <t xml:space="preserve"> Софинансирование реализации проектов, отобранных по итогам проведения конкурса проектов в рамках реализации государственной программы "Развитие культуры и туризма в Томской области" за счет бюджета МО "Колпашевский район"</t>
  </si>
  <si>
    <t>Решение Думы Колпашевского района от 22.06.2015 № 59 "О софинансировании проектов по организации и проведению в 2015 году мероприятий, направленных на поддержку и развитие социального туризма"</t>
  </si>
  <si>
    <t>22.06.2015- 31.12.2015</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</si>
  <si>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 (в редакции от 27.10.2008 № 558, от 27.03.2009 № 624, от 30.01.2014 № 11, от 22.06.2015 № 62)</t>
  </si>
  <si>
    <t>Постановление Администрации Колпашевского района от 03.07.2015 № 647 "Колпашевского района на 2014-2016 годы", предусмотренных на проведение мероприятий по созданию условий для деятельности добровольных пожарных команд на территориях населенных пунктов, не прикрытых подразделениями пожарной охраны"</t>
  </si>
  <si>
    <t>03.07.2015- 20.12.2015</t>
  </si>
  <si>
    <t>Постановление Администрации Колпашевского района от 13.07.2015 № 669 "О порядке расходования средств субсидии на основное мероприятие: Реализация мероприятий федеральной целевой программы "Устойчивое развитие сельских территорий на 2014 - 2017 годы и на период до 2020 года" и субсидии на улучшение жилищных условий граждан, проживающих в сельской местности, в том числе молодых семей и молодых специалистов местному бюджету муниципального образования "Колпашевский район"</t>
  </si>
  <si>
    <t>13.07.2015- 31.12.2015</t>
  </si>
  <si>
    <t>Постановление Правительства РФ от 15.07.2013 N 598 "О федеральной целевой программе "Устойчивое развитие сельских территорий на 2014 - 2017 годы и на период до 2020 года"</t>
  </si>
  <si>
    <t>Постановление Администрации Томской области от 12.12.2014 N 485а "Об утверждении государственной программы "Развитие сельского хозяйства и регулируемых рынков в Томской области"</t>
  </si>
  <si>
    <t>01.01.2015- 31.12.2020</t>
  </si>
  <si>
    <t>01.08.2013- 31.12.2020</t>
  </si>
  <si>
    <t>п.4 Программы</t>
  </si>
  <si>
    <t>п.3 Программы</t>
  </si>
  <si>
    <t>05.08.2013- 27.08.2015</t>
  </si>
  <si>
    <t>Постановление Главы Колпашевского района от 15.07.2015 № 141"О порядке расходования средств бюджетных ассигнований резервного фонда финансирования непредвиденных расходов Администрации Томской области"</t>
  </si>
  <si>
    <t>15.07.2015- 01.11.2015</t>
  </si>
  <si>
    <t>Постановлени е Администрации Колпашевского района от 16.07.2015 № 687 "О порядке использования средств иного межбюджетного трансферта для возмещения затрат, связанных с доставкой пассажиров вертолетом по маршрутам "Колпашево - Первомайка" и "Колпашево - Дальнее - Куржино"</t>
  </si>
  <si>
    <t>16.07.2015- 01.09.2015</t>
  </si>
  <si>
    <t>Постановление Администрации Томской области от 17.06.2015 № 423-ра "О выделении бюджетных ассигнований из резервного фонда финансирования непредвиденных расходов Администрации Томской области"</t>
  </si>
  <si>
    <t>17.06.2015- 31.12.2015</t>
  </si>
  <si>
    <t>Постановление Главы Колпашевского района от 20.07.2015 № 148 "О порядке расходования средств бюджетных ассигнований резервного фонда финансирования непредвиденных расходов Администрации Томской области на приобретение, доставку и установку элементов детской площадки"</t>
  </si>
  <si>
    <t>20.07.2015- 23.12.2015</t>
  </si>
  <si>
    <t>Постановление Главы Колпашевского района от 12.05.2015 № 89 "О порядке расходования неиспользованных в 2014 году средств межбюджетных трансфертов, выделенных бюджету муниципального образования "Колпашевский район" (в редакции от 22.07.2015 № 149)</t>
  </si>
  <si>
    <t>12.05.2015- 31.08.2015</t>
  </si>
  <si>
    <t>Постановление Главы Колпашевского района от 22.07.2015 № 150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</si>
  <si>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22.07.2015- 25.12.2015</t>
  </si>
  <si>
    <t>22.07.2015- 31.12.2015</t>
  </si>
  <si>
    <t>08.05.2015- 31.08.2015</t>
  </si>
  <si>
    <t>Постановление Главы Колпашевского района от 08.05.2015 № 87 "О порядке расходования неиспользованных в 2014 году средств межбюджетных трансфертов, выделенных бюджету муниципального образования "Колпашевский район" (в редакции от 03.06.2015 № 105, от 23.07.2015 № 151)</t>
  </si>
  <si>
    <t>27.07.2015- 25.12.2015</t>
  </si>
  <si>
    <t>Постановление Администрации Колпашевского района от 19.02.2015 № 157 "О порядке расходования средств субсидии на обеспечение условий для развития физической культуры и массового спорта на территории Колпашевского района" (в редакции от 24.04.2015 № 440, от 28.07.2015 № 722)</t>
  </si>
  <si>
    <t>Решение Думы Колпашевского района от 30.07.07 № 344 "О порядке финансирования муниципальных общеобразовательных учреждений" (в редакции  от 26.12.2007 № 407, от 28.02.2008 № 437; от 17.07.2008 № 496; от 23.07.2008 № 509, от 02.07.2009 № 676, от 26.02.2010 № 800, от 13.07.2010 № 876, от 24.12.2010 № 33, от 25.04.2011 № 38, от 29.08.2011 № 89, от 23.04.2012 № 50, от 16.07.2012 № 97, от 05.09.2013 № 68, от 13.08.2014 № 74, от 31.07.2015 № 67)</t>
  </si>
  <si>
    <t>Решение Думы Колпашевского района от 31.07.2015 № 70 "О предоставлении иных межбюджетных трансфертов бюджету муниципального образования "Колпашевское городское поселение" на ремонт сетей теплоснабжения по адресу: с.Тогур, ул.Ленина, 12/1"</t>
  </si>
  <si>
    <t>31.07.2015- 23.12.2015</t>
  </si>
  <si>
    <t>29.04.2013- 31.12.2020</t>
  </si>
  <si>
    <t>Решение Думы Колпашевского района от 29.04.2013 № 37 "О порядке использования средств бюджета муниципального образования "Колпашевский район" на проведение мероприятий по улучшению жилищных условий граждан, проживающих в сельской местности, в том числе молодых семей и молодых специалистов" (в редакции от 31.07.2015 № 71)</t>
  </si>
  <si>
    <t>Решение Думы Колпашевского района от 31.07.2015 № 72 "О предоставлении иных межбюджетных трансфертов бюджету муниципального образования "Колпашевское городское поселение" на софинансирование мероприятий по реконструкции инженерных сетей микрорайона "Звезда"</t>
  </si>
  <si>
    <t>31.07.2015- 20.12.2015</t>
  </si>
  <si>
    <t>Решение Думы Колпашевского района от 31.07.2015 № 74 "О предоставлении иных межбюджетных трансфертов бюджету муниципального образования "Чажемтовское сельское поселение" на устройство тротуаров в с.Чажемто"</t>
  </si>
  <si>
    <t>Решение Думы Колпашевского района от 31.07.2015 № 75 "О предоставлении иных межбюджетных трансфертов бюджету муниципального образования "Копыловское сельское поселение" на проведение работ по ремонту сетей электроснабжения"</t>
  </si>
  <si>
    <t>Решение Думы Колпашевского района от 31.07.2015 № 78 "О предоставлении иных межбюджетных трансфертов бюджету муниципального образования "Копыловское сельское поселение" на компенсацию убытков электроснабжающего предприятия от эксплуатации муниципальной дизельной электростанции"</t>
  </si>
  <si>
    <t>Решение Думы Колпашевского района от 31.07.2015 № 73 "О предоставлении иных межбюджетных трансфертов бюджету муниципального образования "Новоселовское сельское поселение" на приобретение строительных материалов и проведение благоустроительных работ"</t>
  </si>
  <si>
    <t>31.07.2015-20.12.2015</t>
  </si>
  <si>
    <t>финансовый год
(2017 год)</t>
  </si>
  <si>
    <t>финансовый год (2018 год)</t>
  </si>
  <si>
    <t>13.08.2015- 31.12.2015</t>
  </si>
  <si>
    <t>Постановление Администрации Колпашевского района от 31.08.2015 № 847 "О порядке расходования средств субсидии из областного бюджета на реализацию мероприятия "Инженерные сети микрорайона "Звезда" г.Колпашево Колпашевского района Томской области. Реконструкция"</t>
  </si>
  <si>
    <t>31.08.2015-20.12.2015</t>
  </si>
  <si>
    <t>Расходы на муниципальную программу "Развитие муниципальной системы образования в Колпашевском районе"</t>
  </si>
  <si>
    <t>Муниципальная программа "Обеспечение безопасности населения Колпашевского района"</t>
  </si>
  <si>
    <t>Участие муниципального образования "Колпашевский район" в организациях межмуниципального сотрудничества"</t>
  </si>
  <si>
    <t>ПДС и мероприятия по ТБО с.Чажемто (МП "Устойчивое развитие сельских территорий..")</t>
  </si>
  <si>
    <t>Реализация муниципальной программы "Обеспечение безопасности населения Колпашевского района"</t>
  </si>
  <si>
    <t>,</t>
  </si>
  <si>
    <t>(строительство нового здания Саровская СОШ)</t>
  </si>
  <si>
    <t>04.09.2014, не установлен</t>
  </si>
  <si>
    <t>Постановление Администрации Колпашевского района от 19.12.2013 № 1336 "О порядке расходования средств иных межбюджетных трансфертов на организацию системы выявления, сопровождения одарённых детей" (в редакции от 30.07.2014 № 752, от 22.05.2015 № 510)</t>
  </si>
  <si>
    <t>Решение Думы Колпашевского района от 15.12.2014 № 136 "О финансировании за счёт средств бюджета муниципального образования "Колпашевский район" мероприятий по содержанию комплекса спортивных сооружений муниципального автономного образовательного учреждения дополнительного образования детей "Детско-юношеская спортивная школа имени О. Рахматулиной"</t>
  </si>
  <si>
    <t>01.01.2015, не указан</t>
  </si>
  <si>
    <t>17.07..2015- 31.12.2015</t>
  </si>
  <si>
    <t>Постановление Администрации Колпашевского района от 18.07.2014 № 687 "О порядке расходования средств субсидии из областного бюджета на обучение работников образовательных организаций, реализующих программы дошкольного образования" (в редакции от 23.09.2015 № 969)</t>
  </si>
  <si>
    <t>Постановление Администрации Колпашевского района от 23.01.2012 № 36 "Об утверждении Порядка определения объёма и условий предоставления субсидий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ремонт муниципальных объектов образования" (в редакции от 17.06.2013 № 565, от 10.09.2013 № 959, от 30.04.2014 № 400)</t>
  </si>
  <si>
    <t>Постановление Администрации Колпашевского района от 10.09.2014 № 927 "Об утверждении муниципальной программы "Развитие физической культуры и массового спорта на территории муниципального образования "Колпашевский район" на 2014-2018 годы" (в редакции от 14.11.2014 № 1325, от 30.12.2014 № 1645, от 03.07.2015 № 649, от 28.07.2015 № 723)</t>
  </si>
  <si>
    <t>Постановление Администрации Колпашевского района от 30.06.2010 № 851 "Об установлении расходных обязательств по осуществлению отдельных государственных полномочий, переданных в соответствие с п.5 ст.1 Закона Томской области от 15.12.2004 № 246-ОЗ"</t>
  </si>
  <si>
    <t>Решение Думы Колпашевского района от 28.10.2013 № 91 "О создании муниципального дорожного фонда муниципального образования "Колпашевский район" и утверждении положения о порядке формирования и использования бюджетных ассигнований муниципального дорожного фонда муниципального образования "Колпашевский район" (в редакции от 28.04.2014 № 38)</t>
  </si>
  <si>
    <t>Постановление Администрации Колпашевского района от 05.08.2013 № 781 "О порядке использования средств субсидии из областного бюджета на разработку проектно-сметной документации на проведение реконструкции (капитального ремонта) гидротехнических сооружений, находящихся в муниципальной собственности" (в редакции от 04.10.2013 № 1053, от 29.07.2014 № 741, от 18.03.2015 № 306, от 14.07.2015 № 676)</t>
  </si>
  <si>
    <t>Постановление Администрации Колпашевского района от 01.10.2012 № 978 "Об утверждении долгосрочной целевой программы  "Развитие малого и среднего предпринимательства в Колпашевском районе на 2013 - 2018 годы" (в редакции от 14.03.2013 № 239, от 12.07.2013 № 694, от 05.08.2013 № 782, от 04.09.2013 № 921, от 07.04.2014 № 320, от 20.06.2014 № 582, от 15.10.2014 № 1197)</t>
  </si>
  <si>
    <t>Софинансирование на обеспечение технической возможности подключения потребителей к сети газоснабжения. Проектирование и строительство распределительных газопроводов на территории населенных пунктов Томской области</t>
  </si>
  <si>
    <t>Решение Думы Колпашевского района от 25.11.2013 № 107 "О финансировании за счет средств бюджета МО "Колпашевский район" мероприятий направленных на поддержку социально-орентированных некомерческих организаций, не являющихся муниципальными учреждениями" (в редакции от 15.12.2014 № 154)</t>
  </si>
  <si>
    <t>Решение Думы Колпашевского района от 07.09.2015 № 84 "О предоставлении иных межбюджетных трансфертов бюджету муниципального образования "Колпашевское городское поселение" на софинансирование работ по строительству объекта "Газораспределительные сети г.Колпашево и с.Тогур Колпашевского района Томской области. VI очередь. 2 этап"</t>
  </si>
  <si>
    <t>07.09.2015- 25.12.2015</t>
  </si>
  <si>
    <t>Постановление Главы Колпашевского района от 14.08.2015 № 159 "Об использовании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t>
  </si>
  <si>
    <t>14.08.2015- 05.10.2015</t>
  </si>
  <si>
    <t>Постановление Администрации Колпашевского района от 31.08.2015 № 846 "О порядке расходования средств субсидии, предоставленных из областного бюджета на софинансирование реализации проекта "Безграничный тур", отобранного по итогам проведения конкурса проектов в рамках реализации задачи 2 "Создание условий для развития туристской деятельности и поддержка приоритетных направлений туризма" подпрограммы 2 "Развития внутреннего и въездного туризма на территории Томской области" государственной программы "Развитие культуры и туризма в Томской области"</t>
  </si>
  <si>
    <t>31.08.2015- 31.12.2015</t>
  </si>
  <si>
    <t>Управление и распоряжение имуществом, находящимся в казне муниципального образования "Колпашевский район"</t>
  </si>
  <si>
    <t>Организация работ по текущему, капитальному ремонту объектов,  находящимся в казне муниципального образования "Колпашевский район"</t>
  </si>
  <si>
    <t>(развитие инфраструктуры)</t>
  </si>
  <si>
    <t>(развитие системы дополнительного образования)</t>
  </si>
  <si>
    <t>(педагогические кадры)</t>
  </si>
  <si>
    <t>(Зарезервированные бюджетные ассигнования)</t>
  </si>
  <si>
    <t>Расходы на муниципальную программу "Развитие молодежной политики, физической культуры и массового спорта на территории муниципального образования "Колпашевский район"</t>
  </si>
  <si>
    <t>Расходы на реализацию муниципальной программы "Обеспечение безопасности населения Колпашевского района"</t>
  </si>
  <si>
    <t>Расходы на обеспечение органов местного самоуправления, Представительного органа муниципального образования</t>
  </si>
  <si>
    <t>Обеспечение деятельности муниципального казенного учреждения "Агентство по управлению муниципальным имуществом"</t>
  </si>
  <si>
    <t>Осуществление муниципальных закупок в целях автоматизации бюджетного процесса по казначейскому исполнению бюджета</t>
  </si>
  <si>
    <t>Обслуживание государственного (муниципального) долга</t>
  </si>
  <si>
    <t>Ремонт автомобильных дорог общего пользования</t>
  </si>
  <si>
    <t>Создание условий для реализации образовательных программ дошкольного образования, присмотра и ухода</t>
  </si>
  <si>
    <t>Создание условий для реализации основных образовательных программ</t>
  </si>
  <si>
    <t>Содействие в предоставлении компенсации расходов на питание учащимся из малоимущих семей на базе муниципальных образовательных организаций</t>
  </si>
  <si>
    <t>Проведение текущих ремонтных работ</t>
  </si>
  <si>
    <t xml:space="preserve">Предоставление образовательных услуг по дополнительным общеобразовательным программам </t>
  </si>
  <si>
    <t>Проведение комплексного психолого - медико - педагогического обследования детей в территориальной психолого - медико - педагогической комиссии</t>
  </si>
  <si>
    <t>Мероприятия по проведению оздоровительной кампании детей</t>
  </si>
  <si>
    <t>Проведение районных мероприятий и обеспечение участия педагогических работников, обучающихся муниципальных образовательных организаций в мероприятиях регионального, межрегионального, федерального уровней</t>
  </si>
  <si>
    <t>Расходы на муниципальную программу "Устойчивое развитие сельских территорий муниципального образования "Колпашевский район" Томской области на 2014-2017 годы и на период до 2020 года" (строительство МБОУ Озеренская СОШ)</t>
  </si>
  <si>
    <t>Содержание и обустройство площадок для размещения (хранения и захоронения) твердых бытовых отходов в границах района</t>
  </si>
  <si>
    <t>Обеспечение деятельности муниципального казенного учреждения "Архив"</t>
  </si>
  <si>
    <t xml:space="preserve">Расходы на реализацию муниципальной программы  "Развитие малого и среднего предпринимательства в Колпашевском районе на 2013-2018 годы" </t>
  </si>
  <si>
    <t>Проведение мероприятий, направленных на организацию досуга, развитие местного традиционного народного художественного творчества, библиотечного обслуживания и обеспечение услуг организаций культуры</t>
  </si>
  <si>
    <t>Предоставление субсидий учреждениям культуры, осуществляющим библиотечное обслуживание, на финансовое обеспечение выполнения муниципального задания</t>
  </si>
  <si>
    <t>Расходы на обеспечение учреждений, организаций культуры и мероприятия в области культурыдосуга и услугами организаций культуры</t>
  </si>
  <si>
    <t>Создание условий для занятий физической культурой и спортом обучающимися муниципальных образовательных организаций</t>
  </si>
  <si>
    <t>Организация и проведение межпоселенческих мероприятий по работе с детьми и молодежью</t>
  </si>
  <si>
    <t xml:space="preserve">Предоставление ИМБТ на поддержку мер по обеспечению сбалансированности местных бюджетов </t>
  </si>
  <si>
    <t>Расходы на предоставление субсидий некоммерческим организациям, не являющимися муниципальными учреждениями</t>
  </si>
  <si>
    <t>Оказание помощи в ремонте и (или) переустройстве жилых помещений отдельным категориям граждан</t>
  </si>
  <si>
    <t>Создание условий для обеспечения доступности и эффективности медицинских услуг на территории Колпашевского района</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</si>
  <si>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 (в редакции от 27.11.2015 № 39)</t>
  </si>
  <si>
    <t xml:space="preserve">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(в редакции от 25.11.2013 № 105, от 22.09.2014 № 92, от 15.12.2014 № 153, от 25.03.2015 № 27, от 07.09.2015 № 82)
</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</si>
  <si>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расширения рынка сельскохозяйственной продукции, сырья продовольствия" (в редакции от 27.11.2015 № 44)</t>
  </si>
  <si>
    <t>Решение Думы Колпашевского района от 27.11.2015 № 37 "О финансировании расходов на создание условий, обеспечивающих приток педагогических кадров в муниципальную систему образования Колпашевского района"</t>
  </si>
  <si>
    <t>01.01.2016, не установлен</t>
  </si>
  <si>
    <t>Постановление Администрации Колпашевского района от 16.07.2015 № 688 "О порядке расходования средств субсидии из областного бюджета на реализацию мероприятий по подготовке объектов коммунального хозяйства к работе в отопительный период на 2015 год" (в редакции от 19.11.2015 № 1169)</t>
  </si>
  <si>
    <t>16.07.2015- 10.12.2015</t>
  </si>
  <si>
    <t>Решение Думы Колпашевского района от 27.11.2015 № 43 "О предоставлении иных межбюджетных трансфертов бюджету муниципального образования "Колпашевское городское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 в 2016 году"</t>
  </si>
  <si>
    <t>Постановление Администрации Колпашевского района от 16.11.2015 № 1160 "Об утверждении муниципальной программы "Развитие муниципальной системы образования Колпашевского района"</t>
  </si>
  <si>
    <t>01.01.2016- 31.12.2021</t>
  </si>
  <si>
    <t>Постановление Администрации Колпашевского района от 02.02.2010 № 151 «О порядке предоставления субсидии на обеспечение деятельности бизнес-инкубатора Колпашевского района производственного и офисного назначения» (в редакции от 18.12.2010 № 1539, от 26.08.2011 № 871, от 12.12.2011 № 1302, от 29.03.2012 № 288, от 04.09.2012 № 884, от 16.11.2012 № 1139, от 29.04.2013 № 405, от 27.01.2014 № 64, от 14.11.2014 № 1327, от 24.04.2015 № 445, от 27.10.2015 № 1082, от 17.11.2015 № 1162)</t>
  </si>
  <si>
    <t>Постановление Администрации Колпашевского района от 07.08.2015 № 743 "О Порядке расходования средств субсидии из областного бюджета на создание дополнительных мест в действующих образовательных организациях в рамках подпрограммы "Развитие инфраструктуры дошкольного, общего и дополнительного образования в Томской области" государственной программы "Развитие образования в Томской области" (Капитальный ремонт помещений школы МБОУ "Инкинская СОШ" по адресу: Томская область, Колпашевский район, с.Инкино, ул.Советская,15)" (в редакции от 20.10.2015 № 1071, от 19.11.2015 № 1167)</t>
  </si>
  <si>
    <t>Постановление Администрации Колпашевского района от 22.07.2015 № 708 "О Порядке расходования средств субсидии из областного бюджета на создание дополнительных мест в действующих образовательных организациях в рамках подпрограммы "Развитие инфраструктуры дошкольного, общего и дополнительного образования в Томской области" (в редакции от 07.08.2015 № 744, от 20.10.2015 № 1072, от 30.10.2015 № 1107, от 20.11.2015 № 1172)</t>
  </si>
  <si>
    <t>Постановление Администрации Колпашевского района от 20.11.2015 № 1176 "Об утверждении положения о единой дежурно-диспетчерской службе Колпашевского района"</t>
  </si>
  <si>
    <t>20.11.2015, не установлен</t>
  </si>
  <si>
    <t>расходы на содержание единой дежурно-диспетчерской службы</t>
  </si>
  <si>
    <t>Решение Думы Колпашевского района от 13.07.2010. № 875 "«Об утверждении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 от 18.03.2011 № 21, от 23.04.2012 № 48, от 24.05.2012 № 85, от 16.07.2012 № 95, от 19.12.2012 № 151, от 29.04.2013 № 33, от 25.11.2013 № 102, от 17.03.2014 № 18, от 27.10.2014 № 117, от 26.01.2015 № 7)</t>
  </si>
  <si>
    <t>Постановление Главы Колпашевского района от 13.08.2015 № 158 "О порядке использования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 (в редакции от 28.08.2015 № 174, от 15.09.2015 № 199)</t>
  </si>
  <si>
    <t>МБТ из резервного фонда Администрации Томской области по ликвидации последствий стихийных бедствий и других чрезвычайных ситуаций (в соответствии с распоряжением АТО от 06.08.2015 № 570-ра)</t>
  </si>
  <si>
    <t>Постановление Главы Колпашевского района от 14.08.2015 № 160 "О порядке расходования средств бюджетных ассигнований, выделенных из резервного фонда Администрации Томской области по ликвидации последствий стихийных бедствий и других чрезвычайных ситуаций бюджету муниципального образования "Колпашевский район" (в редакции от 06.10.2015 № 219)</t>
  </si>
  <si>
    <t>п. 1.1</t>
  </si>
  <si>
    <t>14.08.2015- 01.12.2015</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</si>
  <si>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 от 30.01.2014 № 4, от 29.05.2015 № 45,от 02.11.2015 № 7)</t>
  </si>
  <si>
    <t>Постановление Администрации Колпашевского района от 29.12.2011 № 1426 "Об утверждении Порядка использования бюджетных ассигнований резервного фонда Администрации Колпашевского района" (в редакции от 26.01.2012 № 61, от 15.04.2014 № 344, от 03.04.2015 № 379)</t>
  </si>
  <si>
    <t>Постановление Администрации Колпашевского района от 19.12.2008 № 1106 "Об утверждении  Положения  «О порядке установления окладов, об условиях и порядке назначения премий, доплат, надбавок и иных компенсационных и стимулирующих выплат, порядке предоставления ежегодных основных оплачиваемых отпусков, ежегодных дополнительных оплачиваемых отпусков работникам органов местного самоуправления Колпашевского района и работникам органов Администрации Колпашевского района, а также о квалификационных требованиях, устанавливаемых для служащих и рабочих органов местного самоуправления Колпашевского района, органов Администрации Колпашевского района" (В редакции от 16.06.2010№ 791, от 15.03.2011 № 197, от 05.05.2012 № 421,от 29.03.2013 № 37, от 11.11.2013 № 190, от 15.05.2014 № 75)</t>
  </si>
  <si>
    <t>Решение Думы Колпашевского района от 23.04.2012 № 43 "О Cчетной палате Колпашевского района" (в редакции от 05.09.2013 № 83, от 16.12.2013 № 120, от 28.04.2014 № 37, от 02.11.2015 № 10)</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</si>
  <si>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 от 27.10.2014 № 117, от 26.01.2015 № 7)</t>
  </si>
  <si>
    <t>МБТ из резервного фонда финансирования непредвиденных расходов Администрации Томской области (в соответствии с распоряжением АТО от 03.08.2015 № 190-р-в)</t>
  </si>
  <si>
    <t>Постановление Главы Колпашевского района от 18.08.2015 № 165 "О порядке расходования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 на установку памятного знака "Участникам боевых действий, погибшим при исполнении воинского долга" и обустройство площадки около памятного знака"</t>
  </si>
  <si>
    <t>18.08.2015- 25.12.2015</t>
  </si>
  <si>
    <t>МБТ из резервного фонда финансирования непредвиденных расходов Администрации Томской области (в соответствии с распоряжением АТО от 03.09.2015 № 639-ра)</t>
  </si>
  <si>
    <t>Постановление Администрации Колпашевского района от 13.10.2015 № 1051 "О порядке расходования средств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 на ремонт помещений здания, расположенного по адресу: г.Колпашево, ул.Л.Толстого,14" (в редакции от 23.10.2015 № 1079)</t>
  </si>
  <si>
    <t>13.10.2015- 20.01.2016</t>
  </si>
  <si>
    <t>18.07.2014, не установлен</t>
  </si>
  <si>
    <t>13.12.2013- 31.12.2015</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</si>
  <si>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 оздоровительных и спортивных мероприятий Колпашевского района" (в редакции от 30.08.2007 № 356, от 28.08.2008 № 525, от 24.05.2010 № 835, от 25.04.2011№ 39, от 23.04.2012 № 68, от15.12.2014 № 155)</t>
  </si>
  <si>
    <t>Постановление Администрации Колпашевского района от 30.12.2013 № 1404 "Об утверждении муниципальной программы "Развитие культуры в Колпашевском районе на 2014-2017 годы" (в редакции от 21.03.2014 № 269, от 20.06.2014 № 584, от 24.09.2014 № 916, от 13.10.2014 № 1181, от 07.11.2014 № 1293, от 14.11.2014 № 1322, от 17.12.2014 № 1492, от 30.12.2014 № 1643, от 06.03.2015 № 276, от 13.04.2015 № 399, от 29.07.2015 № 732, от 29.09.2015 № 997, от 29.10.2015 № 1096, от 17.12.2015 № 1320)</t>
  </si>
  <si>
    <t>ИМБТ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"Саровское сельское поселение"</t>
  </si>
  <si>
    <t>Решение Думы Колпашевского района от 07.09.2015 № 87 "О предоставлении иных межбюджетных трансфертов бюджету муниципального образования "Саровское сельское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"Саровское сельское поселение" в 2015 году"</t>
  </si>
  <si>
    <t>07.09.2015-20.12.2015</t>
  </si>
  <si>
    <t>ИМБТ на разработку схем теплоснабжения, водоснабжения и водоотведения</t>
  </si>
  <si>
    <t>Решение Думы Колпашевского района оот 07.09.2015 № 85 "О предоставлении иных межбюджетных трансфертов бюджету муниципального образования "Колпашевское городское поселение" на разработку схем теплоснабжения, водоснабжения и водоотведения" (в редакции от 02.11.2015 № 17)</t>
  </si>
  <si>
    <t>07.09.2015- 23.12.2015</t>
  </si>
  <si>
    <t>ИМБТ на аварийно - восстановительные работы по устройству тротуарного настила, расположенного в д. Усть - Чая, Новогоренского сельского поселения, Колпашевского района, разрушенного в результате весеннего половодья 2015 г.</t>
  </si>
  <si>
    <t>Решение Думы Колпашевского района от 07.09.2015 № 83 "О порядке расходования средств дотации, выделенных из областного бюджета на поддержку мер по обеспечению сбалансированности местных бюджетов" (п.1.4)</t>
  </si>
  <si>
    <t>07.09.2015- 20.12.2015</t>
  </si>
  <si>
    <t>ИМБТ на аварийно - восстановительные работы по укреплению обводной насыпи по адресу: Томская область, Колпашевский район, с. Тогур, мкр. "Рейд", поврежденной в результате весеннего половодья 2015 года</t>
  </si>
  <si>
    <t>Решение Думы Колпашевского района от 07.09.2015 № 83 "О порядке расходования средств дотации, выделенных из областного бюджета на поддержку мер по обеспечению сбалансированности местных бюджетов"</t>
  </si>
  <si>
    <t>ИМБТ на аварийно - восстановительные работы автомобильной дороги по адресу: Колпашевский район, д. Тискино, ул. Новая, ул. Братская, разрушенной в результате весеннего половодья 2015 года</t>
  </si>
  <si>
    <t>п. 1.5.</t>
  </si>
  <si>
    <t>ИМБТ на софинансирование работ по капитальному ремонту многоквартирного дома, расположенного по адресу г. Колпашево, ул. Советский Север, 23</t>
  </si>
  <si>
    <t>ИМБТ на поощрение поселенческих команд, участвовавших в Х летней межпоселенческой спартакиаде в п.Б.Саровка</t>
  </si>
  <si>
    <t>Постановление Администрации Колпашевского района от 23.09.2015 № 971 "О распределении средств иных межбюджетных трансфертов на поощрение поселенческих команд, участвовавших в X летней межпоселенческой спартакиаде в п. Б.Саровка, из бюджета муниципального образования "Колпашевский район" в 2015 году"</t>
  </si>
  <si>
    <t>23.09.2015- 24.12.2015</t>
  </si>
  <si>
    <t>ИМБТ на ремонт источников противопожарного водоснабжения, расположенных в населенных пунктах поселения</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</si>
  <si>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чрезвычайных ситуаций природного и техногенного характера на территории муниципального образования "Колпашевский район"</t>
  </si>
  <si>
    <t>п. 3.13.</t>
  </si>
  <si>
    <t>10.09.2012- не установлен</t>
  </si>
  <si>
    <t>ИМБТ на ремонт источника противопожарного водоснабжения, расположенного в с.Копыловка</t>
  </si>
  <si>
    <t>Постановление Администрации Колпашевского района от 22.09.2015 № 966 "О порядке использования средств муниципальной программы "Обеспечение безопасности жизнедеятельности населения на территории Колпашевского района на 2014-2016 годы", предусмотренных на обеспечение источниками противопожарного водоснабжения населённых пунктов Колпашевского района"</t>
  </si>
  <si>
    <t>22.09.2015- 20.12.2015</t>
  </si>
  <si>
    <t>ИМБТ на награждение сельского поселения, победителя районной сельскохозяйственной ярмарки "Дары осени"</t>
  </si>
  <si>
    <t>Постановление Администрации Колпашевского района от 01.10.2015 № 1015 "О предоставлении средств иных межбюджетных трансфертов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2015 году"</t>
  </si>
  <si>
    <t>01.10.2015- 01.11.2015</t>
  </si>
  <si>
    <t>ИМБТ на ремонт уличного освещения и установку светильников в микрорайоне "Рейд" с. Тогур</t>
  </si>
  <si>
    <t>Решение Думы Колпашевского района от 02.11.2015 № 24 "О предоставлении иных межбюджетных трансфертов бюджету муниципального образования "Колпашевское городское поселение" на ремонт уличного освещения и установку светильников в микрарайоне "Рейд" с.Тогур"</t>
  </si>
  <si>
    <t>02.11.2015- 25.12.2015</t>
  </si>
  <si>
    <t>ИМБТ на ремонт здания котельной в п. Куржино</t>
  </si>
  <si>
    <t>Решение Думы Колпашевского района от 02.11.2015 № 28 "О предоставлении иных межбюджетных трансфертов бюджету муниципального образования "Дальненское сельское поселение" на ремонт здания котельной в п.Куржино"</t>
  </si>
  <si>
    <t>ИМБТ на устройство деревянных, свайных, пешеходных мостков мкр. Рейд с. Тогур</t>
  </si>
  <si>
    <t>Решение Думы Колпашевского района от 02.11.2015 № 22 "О предоставлении иных межбюджетных трансфертов бюджету муниципального образования "Колпашевское городское поселение" на устройство деревянных, свайных, пешеходных мостков мкр.Рейд с.Тогур"</t>
  </si>
  <si>
    <t>02.11.2015- 20.12.2015</t>
  </si>
  <si>
    <t>ИМБТ на осуществление контроля за техническим состоянием питьевых колодцев и их дизинфекции в микрорайоне "Рейд" с. Тогур</t>
  </si>
  <si>
    <t>Решение Думы Колпашевского района от 02.11.2015 № 20 "О предоставлении иных межбюджетных трансфертов бюджету муниципального образования "Колпашевское городское поселение" на осуществление контроля за техническим состоянием питьевых колодцев и их дизинфекции в микрорайоне "Рейд" с.Тогур"</t>
  </si>
  <si>
    <t>ИМБТ на ремонт оборудования дизельной электростанции п. Куржино</t>
  </si>
  <si>
    <t>Решение Думы Колпашевского района от 02.11.2015 № 29 "О предоставлении иных межбюджетных трансфертов бюджету "Дальненское сельское поселение" на ремонт оборудования дизельной электростанции п.Куржино"</t>
  </si>
  <si>
    <t>ИМБТ на устройство деревянных тротуаров (бонов) мкр. Рейд с. Тогур</t>
  </si>
  <si>
    <t>Решение Думы Колпашевского района от 02.11.2015 № 23 "О предоставлении иных межбюджетных трансфертов бюджету муниципального образования "Колпашевское городское поселение" на устройство деревянных тротуаров (бонов) мкр.Рейд с.Тогур"</t>
  </si>
  <si>
    <t>02.11.2015- 23.12.2015</t>
  </si>
  <si>
    <t>ИМБТ на оплату работ по проектированию объекта "Реконструкция и строительство водопроводных сетей и объектов с. Тогур"</t>
  </si>
  <si>
    <t>ИМБТ на ремонт муниципального жилого фонда</t>
  </si>
  <si>
    <t>Решение Думы Колпашевского района от 02.11.2015 № 12 "О предоставлении иных межбюджетных трансфертов бюджету муниципального образования "Колпашевское городское поселение" на ремонт муниципального жилого фонда"</t>
  </si>
  <si>
    <t>ИМБТ на выполнение мероприятий по подготовке хозяйственного комплекса к отопительному периоду 2015-2016 годов</t>
  </si>
  <si>
    <t>Решение Думы Колпашевского района от 02.11.2015 № 13 "О предоставлении иных межбюджетных трансфертов бюджету муниципального образования "Колпашевское городское поселение" на выполнение мероприятий по подготовке хозяйственного комплекса к отопительному периоду 2015 - 2016 годов"</t>
  </si>
  <si>
    <t>ИМБТ на выполнение работ по устройству водоотводной канавы по ул. Калинина в г. Колпашево</t>
  </si>
  <si>
    <t>Решение думы Колпашевского района от 02.11.2015 № 18 "О предоставлении иных межбюджетных трансфертов бюджету муниципального образования "Колпашевское городское поселение" на выполнение работ по устройству водоотводной канавы по ул. Калинина в г.Колпашево"</t>
  </si>
  <si>
    <t>Софинансирование мероприятий по реконструкции инженерных сетей микрорайона "Победа"</t>
  </si>
  <si>
    <t>Решение Думы Колпашевского района от 02.11.2015 № 16 "О предоставлении иных межбюджетных трансфертов бюджету муниципального образования "Колпашевское городское поселение" на софинансирование мероприятий по реконструкции инженерных сетей микрорайона "Победа"</t>
  </si>
  <si>
    <t>ИМБТ на проведение оценки технического состояния зданий котельных и дымовых труб</t>
  </si>
  <si>
    <t>Решение Думы Колпашевского района от 02.11.2015 № 15 "О предоставлении иных межбюджетных трансфертов поселениям Колпашевского района на проведение оценки технического состояния зданий котельных и дымовых труб"</t>
  </si>
  <si>
    <t>ИМБТ на компенсацию убытков теплоснабжающих организаций от эксплуатации муниципальных котельных</t>
  </si>
  <si>
    <t>ИМБТ на устройство новогоднего городка в микрорайоне "Матьянга"</t>
  </si>
  <si>
    <t>Решение думы Колпашевского района от 27.11.2015 № 42 "О предоставлении иных межбюджетных трансфертов бюджету муниципального образования "Колпашевское городское поселение" на устройство новогоднего городка в микрорайоне "Матьянга"</t>
  </si>
  <si>
    <t>27.11.2015- 25.12.2015</t>
  </si>
  <si>
    <t>Субсидия бюджетам муниципальных образований Томской области на реализацию государственной программы "Развитие коммунальной и коммуникационной инфраструктуры в Томской области" (Инженерные сети микрорайона "Победа" г. Колпашево Колпашевского района Томской области)</t>
  </si>
  <si>
    <t>Постановление Администрации Колпашевского района от 23.10.2015 № 1081 "О порядке расходования средств субсидии из областного бюджета на реализацию мероприятия "Инженерные сети микрорайона "Победа" г.Колпашево Колпашевского района Томской области. Реконструкция"</t>
  </si>
  <si>
    <t>23.10.2015- 23.12.2015</t>
  </si>
  <si>
    <t>Постановление Главы Колпашевского района от 24.08.2015 № 169 "О порядке расходования средств бюджетных ассигнований резервного фонда финансирования непредвиденных расходов Администрации Томской области на приобретение светильников для уличного освещения"</t>
  </si>
  <si>
    <t>24.08.2015- 25.12.2015</t>
  </si>
  <si>
    <t>МБТ из резервного фонда финансирования непредвиденных расходов Администрации Томской области (в соответствии с распоряжением АТО от 06.08.2015 № 570 ра)</t>
  </si>
  <si>
    <t>п. 1.2., 1.3.</t>
  </si>
  <si>
    <t>МБТ из резервного фонда финансирования непредвиденных расходов Администрации Томской области (в соответствии с распоряжением АТО от 11.08.2015 № 199-р-в)</t>
  </si>
  <si>
    <t>Постановление Главы Колпашевского района от 09.10.2015 № 222 "О порядке расходования средств бюджетных ассигнований резервного фонда финансирования непредвиденных расходов Администрации Томской области на приобретение элементов детской площадки"</t>
  </si>
  <si>
    <t>09.10.2015- 25.12.2015</t>
  </si>
  <si>
    <t>Постановление Главы Колпашевского района от 17.08.2015 № 161 "О порядке расходования бюджетных ассигнований резервного фонда финансирования непредвиденных расходов Администрации Томской области"</t>
  </si>
  <si>
    <t>17.08.2015- 25.12.2015</t>
  </si>
  <si>
    <t>Субсидия на финансовое обеспечение мероприятий по временному социально - бытовому обустройству лиц, вынужденно покинувших территорию Украины и находящихся в пунктах временного размещению</t>
  </si>
  <si>
    <t>Постановление Администрации Колпашевского района от 14.09.2015 № 931 "О порядке расходования иных межбюджетных трансфертов, представленных из областного бюджета,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 (в редакции от 30.09.2015 № 1001)</t>
  </si>
  <si>
    <t>14.09.2015- 25.12.2015</t>
  </si>
  <si>
    <t>Иные межбюджетные трансферты местным бюджетам на комплектование книжных фондов библиотек муниципальных образований Томской области</t>
  </si>
  <si>
    <t>Постановление Администрации Колпашевского района от 28.10.2015 № 1088 "О порядке расходования средств иных межбюджетных трансфертов из областного бюджета на комплектование книжных фондов библиотек Колпашевского района"</t>
  </si>
  <si>
    <t>28.10.2015- 31.12.2015</t>
  </si>
  <si>
    <t>Иные межбюджетные трансферты местным бюджетам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</si>
  <si>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Постановление Администрации Колпашевского района от 05.10.2015 № 1019 "О порядке расходования средств иных межбюджетных трансфертов из областного бюджета на проведение мероприятий по подключению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t>
  </si>
  <si>
    <t>05.10.2015- 31.12.2015</t>
  </si>
  <si>
    <t>Проект на 2016 год</t>
  </si>
  <si>
    <t>Постановление Администрации Колпашевского района от 08.05.2015 № 473 "Об утверждении порядка и условий предоставления субсидии на возмещение недополученных доходов от предоставления льготных услуг по перевозке населения по социально-значимому автобусному маршруту № 150а "Колпашево - Усть-Чая - Чажемто" (в редакции от 23.12.2015 № 1370)</t>
  </si>
  <si>
    <t>Решение Думы Колпашевского района от 27.04.2015 № 37 "Об установлении льгот на пассажирские перевозки по социально-значимому автобусному маршруту № 150а "Колпашево - Усть-Чая - Чажемто" (в редакции от 21.12.2015 № 57)</t>
  </si>
  <si>
    <t>01.01.2016- 23.12.2016</t>
  </si>
  <si>
    <t>08.05.2015- 01.03.2016</t>
  </si>
  <si>
    <t>01.04.2015- 01.03.2016</t>
  </si>
  <si>
    <t>Постановление Администрации Колпашевского района от 10.12.2015 № 1257 "Об утверждении муниципальной программы "Обеспечение безопасности населения Колпашевского района"</t>
  </si>
  <si>
    <t>01.01.2016- 31.12.2020</t>
  </si>
  <si>
    <t>Программа</t>
  </si>
  <si>
    <t>Постановление Администрации Колпашевского района от 01.10.2012 № 978 "Об утверждении долгосрочной целевой программы  "Развитие малого и среднего предпринимательства в Колпашевском районе на 2013 - 2018 годы" (в редакции от 14.03.2013 № 239, от 12.07.2013 № 694, от 05.08.2013 № 782, от 04.09.2013 № 921, от 07.04.2014 № 320, от 20.06.2014 № 582, от 15.10.2014 № 1197, от 13.03.2015 № 292, от 07.08.2015 № 753, от 05.11.2015 № 1123)</t>
  </si>
  <si>
    <t>Постановление Администрации Колпашевского района от 16.08.2013 № 834 "Об утверждении муниципальной программы "Устойчивое развитие сельских территорий муниципального образования Колпашевский район Томской области на 2014-2017 годы и на период до 2020 года" (в редакции от 02.06.2014 № 506, от 18.08.2014 № 807, от 29.12.2014 № 1631, от 17.06.2015 № 589, от 24.09.2015 № 976, от 18.12.2015 № 1326)</t>
  </si>
  <si>
    <t>Проект на 2016 год (МП "Развитие молодежной политики, физической культуры и массового спорта на территории МО "Колпашевский район"</t>
  </si>
  <si>
    <t>отчетный финансовый год   (2015 год)</t>
  </si>
  <si>
    <t>Постановление Администрации Колпашевского района от 29.05.2013 № 504 "Об утверждении долгосрочной целевой программы "Развитие инфраструктуры муниципальных образовательных организаций Колпашевского района на 2014-2018 годы" (в редакции от 19.092013 № 991, от 05.03.2014 № 197, от 03.06.2014 № 511, от 09.06.2014 № 554, от 11.07.2014 № 669, от 18.07.2014 № 695, от 10.09.2014 № 926, от 23.10.2014 №1238,от 27.12.2014 № 1618, от 16.07.2015 № 691, от 30.11.2015 № 1216, от 17.12.2015 № 1318, отменено от 24.12.2015 № 1376)</t>
  </si>
  <si>
    <t>Субсидия бюджетам муниципальных образований Томской на реализацию мероприятий по развитию рыбохозяйственного комплекса</t>
  </si>
  <si>
    <t>Постановление Администрации Колпашевского района от 08.12.2015 № 1249 "О порядке расходования средств субсидии из областного бюджета бюджету муниципального образования "Колпашевский район" на реализацию мероприятий по развитию рыбохозяйственного комплекса"</t>
  </si>
  <si>
    <t>08.12.2015- 31.12.2015</t>
  </si>
  <si>
    <t>Постановление Администрации Колпашевского района от 25.11.2015 № 1191 "О порядке предоставления субсидий субъектам малого и среднего предпринимательства, осуществляющим деятельность в сфере рыбного хозяйства" (в редакции от 07.12.2015 № 1246, от 16.12.2015 № 1300)</t>
  </si>
  <si>
    <t>25.11.2015, не установлен</t>
  </si>
  <si>
    <t>Субсидия на софинансирование расходов из федерального бюджета на реализацию основных мероприятий "Повышение уровня доступности финансовых форм поддержки субъектов малого и среднего предпринимательства", "Развитие молодёжного предпринимательства" и "Создание и развитие эффективной инфраструктуры поддержки субъектов малого и среднего предпринимательства"</t>
  </si>
  <si>
    <t>Постановление Администрации Колпашевского района от 16.12.2015 № 1306 "О порядке расходования средств субсидии из областного бюджета местному бюджету муниципального образования "Колпашевский район" в целях поддержки муниципальной программы развития малого и среднего предпринимательства"</t>
  </si>
  <si>
    <t>16.12.2015- 31.12.2015</t>
  </si>
  <si>
    <t xml:space="preserve">Постановление Главы Колпашевского района от 19.09.2008 № 850 "Об утверждении Положения о конкурсе "Лучший предпринимательский проект "стартующего бизнеса" в муниципальном образовании "Колпашевский район" 
(в редакции постановлений Главы Колпашевского района от 27.01.2009 № 29, от 27.08.2009 № 869, от 18.12.2009 № 1352, постановлений Администрации Колпашевского района от 21.04.2010 № 591, от 28.10.2011 № 1124, от 17.04.2012 № 367, от 06.08.2012  № 765, от 19.11.2012 № 1146, от 10.12.2012 № 1235, от 28.06.2013 № 623, от 27.09.2013 № 1027, от 05.02.2014 № 95, от 10.11.2014 № 1294, от 16.12.2015 № 1306)
</t>
  </si>
  <si>
    <t>19.09.2008, не установлен</t>
  </si>
  <si>
    <t>ИМБТ из резервного фонда финансирования непредвиденных расходов АТО (в соответствии с распоряжением АТО от 28.12.2015 № 336 р-в)</t>
  </si>
  <si>
    <t>Гл.3, ст.15, п.1, п.п.8.2</t>
  </si>
  <si>
    <t>Решение Думы Колпашевского района от 13.07.2010 № 875 "Об утверждении Положения о порядке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муниципального образования "Колпашевский район" (в редакции от 23.08.2010 № 914, от 24.12.2010 № 32, от 18.03.2011 № 21, от 23.04.2012 № 48, от 24.05.2012 № 85, от 16.07.2012 № 95, от 19.12.2012 № 151, от 29.04.2013 № 33, от 25.11.2013 № 102, от 17.03.2014 № 18, от 27.10.2014 № 117)</t>
  </si>
  <si>
    <t>Гл.1, ст.4, п.2, п.п.8</t>
  </si>
  <si>
    <t>Стипендии Губернатора Томской области лучшим учителям областных государственных и муниципальных образовательных организаций ТО</t>
  </si>
  <si>
    <t>Решение Думы Колпашевского района от 21.12.2015 № 59 "О предоставлении иных межбюджетных трансфертов бюджету муниципального образования "Саровское сельское поселение" на ремонт автомобиля, находящегося в собственности муниципального образования "Саровское сельское поселение"</t>
  </si>
  <si>
    <t>21.12.2015- 25.12.2015</t>
  </si>
  <si>
    <t>ИМБТ на разработку программ комплексного развития коммунальной инфраструктуры</t>
  </si>
  <si>
    <t>Решение Думы Колпашевского района от 21.12.2015 № 51 "О предоставлении иных межбюджетных трансфертов поселениям Колпашевского района на разработку программ комплексного развития коммунальной инфраструктуры"</t>
  </si>
  <si>
    <t>ИМБТ на приобретение и работы по монтажу, демонтажу оборудования в котельной д. Маракса (Новоселовское)</t>
  </si>
  <si>
    <t>Решение думы Колпашевского района от 21.12.2015 № 58 "О предоставлении иных межбюджетных трансфертов бюджету муниципального образования "Новоселовское сельское поселение" на приобретение и работы по монтажу, демонтажу оборудования в котельной д.Маракса"</t>
  </si>
  <si>
    <t>ИМБТ на компенсацию убытков электроснабжающим предприятиям от эксплуатации муниципальных дизельных электростанций в 2015 году</t>
  </si>
  <si>
    <t>Решение думы Колпашевского района от 21.12.2015 № 52 "О предоставлении иных межбюджетных трансфертов поселениям на компенсацию убытков электроснабжающим предприятиям от эксплуатации муниципальных дизельных электростанций в 2015 году"</t>
  </si>
  <si>
    <t>МБТ из резервного фонда финансирования непредвиденных расходов Администрации Томской области (в соответствии с распоряжением АТО от 27.11.2015 № 923-ра)</t>
  </si>
  <si>
    <t>Постановление Администрации Колпашевского района от 07.12.2015 № 1240 "О порядке использования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 (ОТМЕНЕНО от 19.12.2015 № 1336)</t>
  </si>
  <si>
    <t>07.12.2015- 19.12.2015</t>
  </si>
  <si>
    <t xml:space="preserve">Постановление Главы Колпашевского района от 19.12.2015 № 293 "О порядке использования бюджетных ассигнований, выделенных бюджету муниципального образования «Колпашевский район» из резервного фонда финансирования непредвиденных расходов Администрации Томской области" (в редакции от 24.12.2015 № 295)
</t>
  </si>
  <si>
    <t>07.12.2015- 31.12.2015</t>
  </si>
  <si>
    <t>текщий финансовый год
(2016 год)</t>
  </si>
  <si>
    <t>05.03.2013- 31.12.2015</t>
  </si>
  <si>
    <t>Постановление Администрации Колпашевского района от 05.03.2013 № 196 "Об утверждении муниципальной программы "Повышение общественной безопасности на территории муниципального образования "Колпашевский район" на 2013-2018 годы" (в редакции постановлений Администрации Колпашевского района от 18.11.2013 № 1202, от 14.05.2014 № 441, от 18.07.2014 № 692, от 30.09.2014 № 1121, от 10.11.2014 № 1303, от 12.12.2014 № 1435, от 13.08.2015 № 780, ОТМЕНЕНО от 10.12.2015 № 1257)</t>
  </si>
  <si>
    <t>01.01.2016- 31.12.2015</t>
  </si>
  <si>
    <t>Постановление Администрации Колпашевского района от 20.03.2013 № 266 "Об утверждении муниципальной программы "Обеспечение безопасности населения Колпашевского района" (ОТМЕНЕНО от 10.12.2015 № 1257)</t>
  </si>
  <si>
    <t>Постановление Администрации Колпашевского района от 20.03.2013 № 266 "Об утверждении долгосрочной целевой программы "Обеспечение безопасности жизнедеятельности населения на территории Колпашевского района на 2014-2016 годы" (в редакции от 31.10.2013 № 1158, от 30.09.2014 № 1124, от 10.11.2014 № 1302, ОТМЕНЕНО от 10.12.2015 № 1257)</t>
  </si>
  <si>
    <t>Постановление Администрации Колпашевского района от 15.10.2010 № 1293 "Об утверждении долгосрочной районной программы "Предоставление молодым семьям государственной поддержки на приобретение (строительство) жилья на территории Колпашевского района на 2011 - 2015 годы" (в редакции от 06.05.2011 № 429, от 22.08.2011 № 845, от 23.08.2013 № 867, от 17.02.2014 № 137, от 19.09.2014 № 979, от 05.11.2014 № 1278, от 23.06.2015 № 603, от 30.11.2015 № 1215)</t>
  </si>
  <si>
    <t>Постановление Администрации Колпашевского района от 28.09.2012 № 968 "Об утверждении долгосрочной целевой программы "Профилактика правонарушений среди несовершеннолетних на территории муниципального образования "Колпашевский район" на 2013-2015" (в редакции от 23.08.2013 № 865; от 02.12.2013 № 1249, от 18.06.2014 № 578, от 19.05.2015 № 498, от 25.06.2015 № 622, от 25.08.2015 № 828, от 04.09.2015 № 887)</t>
  </si>
  <si>
    <t>Постановление Администрации Колпашевского района от 30.08.2013 № 908 "Об утверждении муниципальной программы "Доступная среда на 2014-2016 годы" ( в редакции от 16.12.2013 № 1312, от 05.11.2014 № 1276, от 20.11.2014 № 1347, от 25.11.2014 № 1372, от 18.05.2015 № 488, от 17.07.2015 № 693)</t>
  </si>
  <si>
    <t>Постановление Администрации Колпашевского района от 19.09.2014 № 982 "О порядке использования средств субсидии из областного бюджета на реализацию мероприятия государственной программы "Обеспечение безопасности жизнедеятельности населения на территории Томской области на 2013 - 2015 годы" (в редакции от 24.06.2015 № 620, от 27.07.2015 № 719, от 23.11.2015 № 1179, от 11.12.2015 № 1267)</t>
  </si>
  <si>
    <t>19.09.2014- 30.12.2015</t>
  </si>
  <si>
    <t>Распоряжение Администрации Колпашевского района от 11.12.2015 № 646 "О распределении денежных средств на осуществление дорожной деятельности в отношении автомобильных дорог местного значения,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в границах муниципального образования "Колпашевский район" на 2016 г."</t>
  </si>
  <si>
    <t>01.01.2016- 31.12.2016</t>
  </si>
  <si>
    <t>Постановление Администрации Колпашевского района от 19.02.2015 № 157 "О порядке расходования средств субсидии на обеспечение условий для развития физической культуры и массового спорта на территории Колпашевского района" (в редакции от 24.04.2015 № 440, от 28.07.2015 № 722, от 11.12.2015 № 1265, от 16.12.2015 № 1302)</t>
  </si>
  <si>
    <t>Постановление Администрации Колпашевского района от 27.07.2015 № 718 "О порядке расходования средств субсидии из областного бюджета на реализацию государственной программы "Повышение энергоэффективности в Томской области" (Газораспределительные сети г.Колпашево и с.Тогур Колпашевского района Томской области, VI очередь, 2 этап)" (в редакции от 19.12.2015 № 1334)</t>
  </si>
  <si>
    <t>Решение Думы Колпашевского района от 24.12.2010 № 36 "О компенсации расходов на питание обучающимся муниципальных общеобразовательных учреждений Колпашевского района" (в редакции от 29.08.2011 № 91, от 16.12.2011 № 166, от 13.02.2012 № 25, от 10.09.2012 № 116, от 19.12.2012 № 153, от 05.09.2013 № 69, от 28.10.2013 № 87, от 30.01.2014 № 3, от 15.12.2014 № 133, от 15.12.2014 № 134, от 07.09.2015 № 81, от 21.12.2015 № 50)</t>
  </si>
  <si>
    <t>Решение Думы Колпашевского района от 02.11.2015 № 14 "О предоставлении иных межбюджетных трансфертов бюджету муниципального образования "Колпашевское городское поселение" на  компенсацию убытков теплоснабжающих организаций от эксплуатации муниципальных котельных" (в редакции от 21.12.2015 № 53)</t>
  </si>
  <si>
    <t>Решение Думы Колпашевского района от 26.01.2015 № 3 "О предоставлении иных межбюджетных трансфертов бюджетам муниципальных образований Колпашевского района на компенсацию разницы в тарифе на сбор и вывоз твердых бытовых отходов" (в редакции от 21.12.2015 № 55)</t>
  </si>
  <si>
    <t>Решение Думы Колпашевского района от 02.11.2015 № 21 "О предоставлении иных межбюджетных трансфертов бюджету муниципального образования "Колпашевское городское поселение" на выполнение работ по подготовке проекта "Реконструкция и строительство водопроводных сетей и объектов с.Тогур" (в редакции от 21.12.2015)</t>
  </si>
  <si>
    <t>02.11.2015-  31.12.2015</t>
  </si>
  <si>
    <t>Решение Думы Колпашевского района от 29.05.2015 № 52 "О предоставлении иных межбюджетных трансфертов бюджету муниципального образования "Колпашевское городское поселение" на софинансирование проектирования строительства газораспределительных сетей г.Колпашево и с.Тогур, 7 очередь" (в редакции от 21.12.2015 № 61)</t>
  </si>
  <si>
    <t>29.05.2015- 31.12.2015</t>
  </si>
  <si>
    <t>Решение Думы Колпашевского района от 07.09.2015 № 86 "О предоставлении иных межбюджетных трансфертов бюджету муниципального образования "Колпашевское городское поселение" на софинансирование работ по капитальному ремонту многоквартирного дома, расположенного по адресу: г.Колпашево, ул.Советский Север, 23" (в редакции от 21.12.2015 № 62)</t>
  </si>
  <si>
    <t>07.09.2015- 31.12.2015</t>
  </si>
  <si>
    <t>Решение Думы Колпашевского района от 31.07.2015 № 76 "О предоставлении иных межбюджетных трансфертов бюджету муниципального образования "Инкинское сельское поселение" на приобретение, доставку и установку оборудования в котельной с.Инкино" (в редакции от 27.11.2015 № 41, от 21.12.2015 № 63)</t>
  </si>
  <si>
    <t>31.07.2015- 31.12.2015</t>
  </si>
  <si>
    <t>Постановление Администрации Колпашевского района от 18.09.2014 № 973 "О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общеобразовательных организаций" (в редакции от 02.07.2015 № 648, от 16.09.2015 № 942, от 21.12.2015 № 1341)</t>
  </si>
  <si>
    <t>Постановление Администрации Колпашевского района от 24.05.2013 № 488 "О порядке расходования средств субсидий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 (в редакции от 18.09.2014 № 972; от 23.06.2015 № 605, от 16.09.2015 № 944, от 21.12.2015 № 1343)</t>
  </si>
  <si>
    <t>Постановление Администрации Колпашевского района от 24.05.2013 № 487 "О порядке расходования средств субсидий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детей" (в редакции от 22.04.2014 № 371, от 16.09.2014 № 948, от 16.09.2015 № 943, от 21.12.2015 № 1344)</t>
  </si>
  <si>
    <t>Постановление Администрации Колпашевского района от 06.07.2015 № 652 "О порядке расходования средств субсидии из областного бюджета на разработку проектно - сметной документации с целью реализации государственной программы "Повышение Энергоэффективности в Томской области" по объекту "Газораспределительные сети г.Колпашево и с.Тогур Колпашевского района Томской области. VII очередь" (в редакции от 17.12.2015 № 1319)</t>
  </si>
  <si>
    <t>Реестр расходных обязательств муниципального образования "Колпашевский район" на 2015 г. (уточненный) и плановый период 2016-2018 годы (по состоянию на 01.01.2016)</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</si>
</sst>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FC19]d\ mmmm\ yyyy\ &quot;г.&quot;"/>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
    <numFmt numFmtId="173" formatCode="#,##0.0000"/>
    <numFmt numFmtId="174" formatCode="#,##0.00000"/>
    <numFmt numFmtId="175" formatCode="#,##0.000000"/>
    <numFmt numFmtId="176" formatCode="#,##0.0000000"/>
    <numFmt numFmtId="177" formatCode="_-* #,##0.000_р_._-;\-* #,##0.000_р_._-;_-* &quot;-&quot;??_р_._-;_-@_-"/>
    <numFmt numFmtId="178" formatCode="_-* #,##0.0000_р_._-;\-* #,##0.0000_р_._-;_-* &quot;-&quot;??_р_._-;_-@_-"/>
    <numFmt numFmtId="179" formatCode="_-* #,##0.00000_р_._-;\-* #,##0.00000_р_._-;_-* &quot;-&quot;??_р_._-;_-@_-"/>
    <numFmt numFmtId="180" formatCode="_-* #,##0.000000_р_._-;\-* #,##0.000000_р_._-;_-* &quot;-&quot;??_р_._-;_-@_-"/>
    <numFmt numFmtId="181" formatCode="_-* #,##0.0_р_._-;\-* #,##0.0_р_._-;_-* &quot;-&quot;??_р_._-;_-@_-"/>
    <numFmt numFmtId="182" formatCode="_-* #,##0_р_._-;\-* #,##0_р_._-;_-* &quot;-&quot;??_р_._-;_-@_-"/>
    <numFmt numFmtId="183" formatCode="_-* #,##0.0000000_р_._-;\-* #,##0.0000000_р_._-;_-* &quot;-&quot;??_р_._-;_-@_-"/>
    <numFmt numFmtId="184" formatCode="_-* #,##0.0_р_._-;\-* #,##0.0_р_._-;_-* &quot;-&quot;?_р_._-;_-@_-"/>
  </numFmts>
  <fonts count="62">
    <font>
      <sz val="10"/>
      <name val="Arial Cyr"/>
      <family val="0"/>
    </font>
    <font>
      <sz val="10"/>
      <name val="Arial"/>
      <family val="2"/>
    </font>
    <font>
      <u val="single"/>
      <sz val="10"/>
      <color indexed="12"/>
      <name val="Arial Cyr"/>
      <family val="0"/>
    </font>
    <font>
      <u val="single"/>
      <sz val="10"/>
      <color indexed="36"/>
      <name val="Arial Cyr"/>
      <family val="0"/>
    </font>
    <font>
      <sz val="10"/>
      <name val="Times New Roman CYR"/>
      <family val="1"/>
    </font>
    <font>
      <sz val="9"/>
      <name val="Times New Roman CYR"/>
      <family val="1"/>
    </font>
    <font>
      <b/>
      <sz val="10"/>
      <name val="Times New Roman CYR"/>
      <family val="1"/>
    </font>
    <font>
      <sz val="8"/>
      <name val="Times New Roman CYR"/>
      <family val="1"/>
    </font>
    <font>
      <b/>
      <sz val="9"/>
      <name val="Times New Roman CYR"/>
      <family val="1"/>
    </font>
    <font>
      <b/>
      <sz val="14"/>
      <name val="Arial"/>
      <family val="2"/>
    </font>
    <font>
      <b/>
      <sz val="8"/>
      <name val="Times New Roman CYR"/>
      <family val="0"/>
    </font>
    <font>
      <sz val="9"/>
      <name val="Times New Roman"/>
      <family val="1"/>
    </font>
    <font>
      <b/>
      <sz val="6"/>
      <name val="Times New Roman CYR"/>
      <family val="1"/>
    </font>
    <font>
      <sz val="6"/>
      <name val="Times New Roman CYR"/>
      <family val="1"/>
    </font>
    <font>
      <sz val="6"/>
      <name val="Times New Roman"/>
      <family val="1"/>
    </font>
    <font>
      <b/>
      <sz val="9"/>
      <name val="Times New Roman"/>
      <family val="1"/>
    </font>
    <font>
      <sz val="9"/>
      <name val="Arial Cyr"/>
      <family val="0"/>
    </font>
    <font>
      <sz val="9"/>
      <color indexed="8"/>
      <name val="Times New Roman"/>
      <family val="1"/>
    </font>
    <font>
      <b/>
      <sz val="6"/>
      <name val="Times New Roman"/>
      <family val="1"/>
    </font>
    <font>
      <sz val="8"/>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CYR"/>
      <family val="0"/>
    </font>
    <font>
      <sz val="8"/>
      <color indexed="10"/>
      <name val="Times New Roman CYR"/>
      <family val="0"/>
    </font>
    <font>
      <b/>
      <sz val="8"/>
      <color indexed="10"/>
      <name val="Times New Roman CYR"/>
      <family val="0"/>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CYR"/>
      <family val="0"/>
    </font>
    <font>
      <sz val="8"/>
      <color rgb="FFFF0000"/>
      <name val="Times New Roman CYR"/>
      <family val="0"/>
    </font>
    <font>
      <b/>
      <sz val="8"/>
      <color rgb="FFFF0000"/>
      <name val="Times New Roman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 fillId="0" borderId="0">
      <alignment/>
      <protection/>
    </xf>
    <xf numFmtId="0" fontId="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307">
    <xf numFmtId="0" fontId="0" fillId="0" borderId="0" xfId="0" applyAlignment="1">
      <alignment/>
    </xf>
    <xf numFmtId="0" fontId="1" fillId="0" borderId="0" xfId="53" applyFill="1">
      <alignment/>
      <protection/>
    </xf>
    <xf numFmtId="0" fontId="5" fillId="0" borderId="10" xfId="0" applyNumberFormat="1" applyFont="1" applyFill="1" applyBorder="1" applyAlignment="1" applyProtection="1">
      <alignment horizontal="center" vertical="center" wrapText="1" shrinkToFit="1"/>
      <protection locked="0"/>
    </xf>
    <xf numFmtId="0" fontId="1" fillId="0" borderId="0" xfId="53" applyFont="1" applyFill="1">
      <alignment/>
      <protection/>
    </xf>
    <xf numFmtId="14" fontId="5" fillId="0" borderId="10"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wrapText="1"/>
      <protection/>
    </xf>
    <xf numFmtId="0" fontId="4"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top"/>
      <protection/>
    </xf>
    <xf numFmtId="0" fontId="8" fillId="0" borderId="10"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center" vertical="center" wrapText="1" shrinkToFit="1"/>
      <protection locked="0"/>
    </xf>
    <xf numFmtId="0" fontId="11" fillId="0" borderId="10"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11" xfId="53" applyNumberFormat="1" applyFont="1" applyFill="1" applyBorder="1" applyAlignment="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wrapText="1"/>
      <protection/>
    </xf>
    <xf numFmtId="49" fontId="13" fillId="0" borderId="10" xfId="0" applyNumberFormat="1" applyFont="1" applyFill="1" applyBorder="1" applyAlignment="1" applyProtection="1">
      <alignment horizontal="center" vertical="center" wrapText="1" shrinkToFit="1"/>
      <protection locked="0"/>
    </xf>
    <xf numFmtId="49" fontId="13" fillId="0" borderId="11" xfId="0" applyNumberFormat="1" applyFont="1" applyFill="1" applyBorder="1" applyAlignment="1" applyProtection="1">
      <alignment horizontal="center" vertical="center" wrapText="1" shrinkToFit="1"/>
      <protection locked="0"/>
    </xf>
    <xf numFmtId="49" fontId="13" fillId="0" borderId="13" xfId="0" applyNumberFormat="1" applyFont="1" applyFill="1" applyBorder="1" applyAlignment="1" applyProtection="1">
      <alignment horizontal="center" vertical="center" wrapText="1" shrinkToFit="1"/>
      <protection locked="0"/>
    </xf>
    <xf numFmtId="49" fontId="12" fillId="0" borderId="10" xfId="0" applyNumberFormat="1" applyFont="1" applyFill="1" applyBorder="1" applyAlignment="1" applyProtection="1">
      <alignment horizontal="center" vertical="center" wrapText="1" shrinkToFit="1"/>
      <protection locked="0"/>
    </xf>
    <xf numFmtId="49" fontId="13" fillId="0" borderId="12" xfId="0" applyNumberFormat="1" applyFont="1" applyFill="1" applyBorder="1" applyAlignment="1" applyProtection="1">
      <alignment horizontal="center" vertical="center" wrapText="1" shrinkToFit="1"/>
      <protection locked="0"/>
    </xf>
    <xf numFmtId="49" fontId="13" fillId="0" borderId="10" xfId="0" applyNumberFormat="1" applyFont="1" applyFill="1" applyBorder="1" applyAlignment="1" applyProtection="1">
      <alignment horizontal="center" vertical="center" wrapText="1" shrinkToFit="1"/>
      <protection locked="0"/>
    </xf>
    <xf numFmtId="164" fontId="10"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protection/>
    </xf>
    <xf numFmtId="164" fontId="7" fillId="0" borderId="11" xfId="0" applyNumberFormat="1" applyFont="1" applyFill="1" applyBorder="1" applyAlignment="1" applyProtection="1">
      <alignment horizontal="right" vertical="center" wrapText="1" shrinkToFit="1"/>
      <protection locked="0"/>
    </xf>
    <xf numFmtId="164" fontId="7" fillId="0" borderId="13" xfId="0" applyNumberFormat="1" applyFont="1" applyFill="1" applyBorder="1" applyAlignment="1" applyProtection="1">
      <alignment horizontal="right" vertical="center" wrapText="1" shrinkToFit="1"/>
      <protection locked="0"/>
    </xf>
    <xf numFmtId="164" fontId="59" fillId="0" borderId="10" xfId="0" applyNumberFormat="1" applyFont="1" applyFill="1" applyBorder="1" applyAlignment="1" applyProtection="1">
      <alignment horizontal="right" vertical="center" wrapText="1" shrinkToFit="1"/>
      <protection locked="0"/>
    </xf>
    <xf numFmtId="164" fontId="7" fillId="0" borderId="11" xfId="0" applyNumberFormat="1" applyFont="1" applyFill="1" applyBorder="1" applyAlignment="1" applyProtection="1">
      <alignment horizontal="right" vertical="center"/>
      <protection/>
    </xf>
    <xf numFmtId="164" fontId="7" fillId="0" borderId="12"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protection/>
    </xf>
    <xf numFmtId="164" fontId="7" fillId="0" borderId="10" xfId="0" applyNumberFormat="1" applyFont="1" applyFill="1" applyBorder="1" applyAlignment="1" applyProtection="1">
      <alignment horizontal="right" vertical="center"/>
      <protection/>
    </xf>
    <xf numFmtId="164" fontId="7" fillId="0" borderId="10"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center" vertical="center" wrapText="1" shrinkToFit="1"/>
      <protection locked="0"/>
    </xf>
    <xf numFmtId="164" fontId="7" fillId="0" borderId="13" xfId="0" applyNumberFormat="1" applyFont="1" applyFill="1" applyBorder="1" applyAlignment="1" applyProtection="1">
      <alignment horizontal="right" vertical="center"/>
      <protection/>
    </xf>
    <xf numFmtId="14" fontId="11" fillId="0" borderId="10" xfId="0" applyNumberFormat="1" applyFont="1" applyFill="1" applyBorder="1" applyAlignment="1" applyProtection="1">
      <alignment horizontal="center" vertical="center" wrapText="1" shrinkToFit="1"/>
      <protection locked="0"/>
    </xf>
    <xf numFmtId="14" fontId="11" fillId="0" borderId="11" xfId="0" applyNumberFormat="1" applyFont="1" applyFill="1" applyBorder="1" applyAlignment="1" applyProtection="1">
      <alignment horizontal="center" vertical="center" wrapText="1" shrinkToFit="1"/>
      <protection locked="0"/>
    </xf>
    <xf numFmtId="14" fontId="11" fillId="0" borderId="12"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protection/>
    </xf>
    <xf numFmtId="164" fontId="60" fillId="0" borderId="10" xfId="0" applyNumberFormat="1" applyFont="1" applyFill="1" applyBorder="1" applyAlignment="1" applyProtection="1">
      <alignment horizontal="right" vertical="center"/>
      <protection/>
    </xf>
    <xf numFmtId="164" fontId="10" fillId="0" borderId="10" xfId="0" applyNumberFormat="1" applyFont="1" applyFill="1" applyBorder="1" applyAlignment="1" applyProtection="1">
      <alignment horizontal="right" vertical="center"/>
      <protection/>
    </xf>
    <xf numFmtId="164" fontId="61" fillId="0" borderId="10" xfId="0" applyNumberFormat="1" applyFont="1" applyFill="1" applyBorder="1" applyAlignment="1" applyProtection="1">
      <alignment horizontal="right" vertical="center"/>
      <protection/>
    </xf>
    <xf numFmtId="0" fontId="11"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center" vertical="center" wrapText="1" shrinkToFit="1"/>
      <protection locked="0"/>
    </xf>
    <xf numFmtId="14" fontId="5" fillId="0" borderId="11"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left" vertical="center" wrapText="1"/>
      <protection/>
    </xf>
    <xf numFmtId="49" fontId="13" fillId="0" borderId="13" xfId="0" applyNumberFormat="1" applyFont="1" applyFill="1" applyBorder="1" applyAlignment="1" applyProtection="1">
      <alignment vertical="center" wrapText="1" shrinkToFit="1"/>
      <protection locked="0"/>
    </xf>
    <xf numFmtId="49" fontId="13" fillId="0" borderId="11" xfId="0" applyNumberFormat="1" applyFont="1" applyFill="1" applyBorder="1" applyAlignment="1" applyProtection="1">
      <alignment vertical="center" wrapText="1" shrinkToFit="1"/>
      <protection locked="0"/>
    </xf>
    <xf numFmtId="49" fontId="13" fillId="0" borderId="12" xfId="0" applyNumberFormat="1" applyFont="1" applyFill="1" applyBorder="1" applyAlignment="1" applyProtection="1">
      <alignment vertical="center" wrapText="1" shrinkToFit="1"/>
      <protection locked="0"/>
    </xf>
    <xf numFmtId="0" fontId="12" fillId="0" borderId="11"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left" vertical="center" wrapText="1"/>
      <protection/>
    </xf>
    <xf numFmtId="0" fontId="13" fillId="0" borderId="12" xfId="0" applyNumberFormat="1" applyFont="1" applyFill="1" applyBorder="1" applyAlignment="1" applyProtection="1">
      <alignment vertical="center" wrapText="1"/>
      <protection/>
    </xf>
    <xf numFmtId="0" fontId="13" fillId="0" borderId="13" xfId="0" applyNumberFormat="1" applyFont="1" applyFill="1" applyBorder="1" applyAlignment="1" applyProtection="1">
      <alignment vertical="center" wrapText="1"/>
      <protection/>
    </xf>
    <xf numFmtId="14" fontId="11" fillId="0" borderId="13"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horizontal="center" vertical="center" wrapText="1" shrinkToFit="1"/>
      <protection locked="0"/>
    </xf>
    <xf numFmtId="0" fontId="11" fillId="0" borderId="13" xfId="0" applyNumberFormat="1" applyFont="1" applyFill="1" applyBorder="1" applyAlignment="1" applyProtection="1">
      <alignment horizontal="left" vertical="center" wrapText="1"/>
      <protection/>
    </xf>
    <xf numFmtId="0" fontId="12" fillId="0" borderId="12"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2" fillId="0" borderId="12" xfId="0" applyNumberFormat="1" applyFont="1" applyFill="1" applyBorder="1" applyAlignment="1" applyProtection="1">
      <alignment horizontal="center" vertical="center" wrapText="1" shrinkToFit="1"/>
      <protection locked="0"/>
    </xf>
    <xf numFmtId="0" fontId="1" fillId="0" borderId="0" xfId="53" applyFont="1" applyFill="1" applyBorder="1">
      <alignment/>
      <protection/>
    </xf>
    <xf numFmtId="0" fontId="13" fillId="0" borderId="13" xfId="0" applyNumberFormat="1" applyFont="1" applyFill="1" applyBorder="1" applyAlignment="1" applyProtection="1">
      <alignment horizontal="center" vertical="center" wrapText="1"/>
      <protection/>
    </xf>
    <xf numFmtId="0" fontId="5" fillId="0" borderId="10" xfId="53" applyNumberFormat="1" applyFont="1" applyFill="1" applyBorder="1" applyAlignment="1">
      <alignment horizontal="center" vertical="center" wrapText="1"/>
      <protection/>
    </xf>
    <xf numFmtId="0" fontId="11" fillId="0" borderId="13"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horizontal="center" vertical="center" wrapText="1" shrinkToFit="1"/>
      <protection locked="0"/>
    </xf>
    <xf numFmtId="0" fontId="5" fillId="0" borderId="12" xfId="53" applyFont="1" applyFill="1" applyBorder="1" applyAlignment="1">
      <alignment horizontal="center" vertical="center" wrapText="1"/>
      <protection/>
    </xf>
    <xf numFmtId="14" fontId="5" fillId="0" borderId="10" xfId="0" applyNumberFormat="1" applyFont="1" applyFill="1" applyBorder="1" applyAlignment="1" applyProtection="1">
      <alignment horizontal="center" vertical="center" wrapText="1" shrinkToFit="1"/>
      <protection locked="0"/>
    </xf>
    <xf numFmtId="0" fontId="13"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49" fontId="13" fillId="0" borderId="10"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1" xfId="53" applyNumberFormat="1" applyFont="1" applyFill="1" applyBorder="1" applyAlignment="1">
      <alignment horizontal="center" vertical="center" wrapText="1"/>
      <protection/>
    </xf>
    <xf numFmtId="0" fontId="5" fillId="0" borderId="13" xfId="53" applyNumberFormat="1" applyFont="1" applyFill="1" applyBorder="1" applyAlignment="1">
      <alignment horizontal="center" vertical="center" wrapText="1"/>
      <protection/>
    </xf>
    <xf numFmtId="0" fontId="13" fillId="0" borderId="12" xfId="0" applyNumberFormat="1" applyFont="1" applyFill="1" applyBorder="1" applyAlignment="1" applyProtection="1">
      <alignment horizontal="center" vertical="center" wrapText="1"/>
      <protection/>
    </xf>
    <xf numFmtId="164" fontId="7" fillId="0" borderId="12" xfId="0" applyNumberFormat="1" applyFont="1" applyFill="1" applyBorder="1" applyAlignment="1" applyProtection="1">
      <alignment vertical="center"/>
      <protection/>
    </xf>
    <xf numFmtId="49" fontId="13" fillId="0" borderId="12" xfId="0" applyNumberFormat="1" applyFont="1" applyFill="1" applyBorder="1" applyAlignment="1" applyProtection="1">
      <alignment horizontal="center" vertical="center" wrapText="1"/>
      <protection/>
    </xf>
    <xf numFmtId="14"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vertical="center" wrapText="1"/>
      <protection/>
    </xf>
    <xf numFmtId="0" fontId="13" fillId="0"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vertical="center" wrapText="1"/>
      <protection/>
    </xf>
    <xf numFmtId="164" fontId="7" fillId="0" borderId="10" xfId="0" applyNumberFormat="1" applyFont="1" applyFill="1" applyBorder="1" applyAlignment="1" applyProtection="1">
      <alignment vertical="center"/>
      <protection/>
    </xf>
    <xf numFmtId="164" fontId="7" fillId="0" borderId="11" xfId="0" applyNumberFormat="1" applyFont="1" applyFill="1" applyBorder="1" applyAlignment="1" applyProtection="1">
      <alignment vertical="center"/>
      <protection/>
    </xf>
    <xf numFmtId="0" fontId="5" fillId="0" borderId="12" xfId="0" applyNumberFormat="1" applyFont="1" applyFill="1" applyBorder="1" applyAlignment="1" applyProtection="1">
      <alignment vertical="center" wrapText="1" shrinkToFit="1"/>
      <protection locked="0"/>
    </xf>
    <xf numFmtId="164" fontId="7" fillId="0" borderId="13" xfId="0" applyNumberFormat="1" applyFont="1" applyFill="1" applyBorder="1" applyAlignment="1" applyProtection="1">
      <alignment vertical="center"/>
      <protection/>
    </xf>
    <xf numFmtId="0" fontId="1" fillId="0" borderId="0" xfId="53" applyFill="1" applyBorder="1">
      <alignment/>
      <protection/>
    </xf>
    <xf numFmtId="0" fontId="4" fillId="0" borderId="0" xfId="53" applyFont="1" applyFill="1" applyBorder="1">
      <alignment/>
      <protection/>
    </xf>
    <xf numFmtId="0" fontId="5" fillId="0" borderId="0" xfId="53" applyFont="1" applyFill="1" applyBorder="1">
      <alignment/>
      <protection/>
    </xf>
    <xf numFmtId="0" fontId="6" fillId="0" borderId="0" xfId="53" applyFont="1" applyFill="1" applyBorder="1">
      <alignment/>
      <protection/>
    </xf>
    <xf numFmtId="0" fontId="4" fillId="0" borderId="0" xfId="53" applyFont="1" applyFill="1" applyBorder="1">
      <alignment/>
      <protection/>
    </xf>
    <xf numFmtId="0" fontId="4" fillId="0" borderId="0" xfId="53" applyFont="1" applyFill="1" applyBorder="1" applyAlignment="1">
      <alignment horizontal="center" vertical="center"/>
      <protection/>
    </xf>
    <xf numFmtId="0" fontId="4" fillId="0" borderId="0" xfId="53" applyFont="1" applyFill="1" applyBorder="1" applyAlignment="1">
      <alignment/>
      <protection/>
    </xf>
    <xf numFmtId="0" fontId="5" fillId="0" borderId="0" xfId="53" applyFont="1" applyFill="1" applyBorder="1" applyAlignment="1">
      <alignment/>
      <protection/>
    </xf>
    <xf numFmtId="49" fontId="14" fillId="0" borderId="10" xfId="0" applyNumberFormat="1" applyFont="1" applyFill="1" applyBorder="1" applyAlignment="1">
      <alignment horizontal="center" vertical="center"/>
    </xf>
    <xf numFmtId="49" fontId="13" fillId="0" borderId="10" xfId="0" applyNumberFormat="1" applyFont="1" applyFill="1" applyBorder="1" applyAlignment="1" applyProtection="1">
      <alignment vertical="center" wrapText="1" shrinkToFit="1"/>
      <protection locked="0"/>
    </xf>
    <xf numFmtId="0" fontId="0" fillId="0" borderId="0" xfId="0" applyFill="1" applyAlignment="1">
      <alignment/>
    </xf>
    <xf numFmtId="0" fontId="17" fillId="0" borderId="12" xfId="0" applyFont="1" applyFill="1" applyBorder="1" applyAlignment="1">
      <alignment horizontal="left" vertical="center" wrapText="1"/>
    </xf>
    <xf numFmtId="49" fontId="12" fillId="0" borderId="11" xfId="0" applyNumberFormat="1" applyFont="1" applyFill="1" applyBorder="1" applyAlignment="1" applyProtection="1">
      <alignment horizontal="center" vertical="center" wrapText="1" shrinkToFit="1"/>
      <protection locked="0"/>
    </xf>
    <xf numFmtId="0" fontId="13" fillId="0" borderId="10" xfId="53" applyFont="1" applyFill="1" applyBorder="1" applyAlignment="1">
      <alignment horizontal="center" vertical="center"/>
      <protection/>
    </xf>
    <xf numFmtId="0" fontId="11" fillId="0" borderId="13" xfId="53" applyNumberFormat="1" applyFont="1" applyFill="1" applyBorder="1" applyAlignment="1">
      <alignment horizontal="center" vertical="center" wrapText="1"/>
      <protection/>
    </xf>
    <xf numFmtId="0" fontId="5" fillId="0" borderId="14" xfId="0" applyNumberFormat="1" applyFont="1" applyFill="1" applyBorder="1" applyAlignment="1" applyProtection="1">
      <alignment horizontal="center" vertical="center" wrapText="1"/>
      <protection/>
    </xf>
    <xf numFmtId="49" fontId="13" fillId="0" borderId="15" xfId="0" applyNumberFormat="1" applyFont="1" applyFill="1" applyBorder="1" applyAlignment="1" applyProtection="1">
      <alignment horizontal="center" vertical="center" wrapText="1" shrinkToFit="1"/>
      <protection locked="0"/>
    </xf>
    <xf numFmtId="14" fontId="5" fillId="0" borderId="12" xfId="0" applyNumberFormat="1" applyFont="1" applyFill="1" applyBorder="1" applyAlignment="1" applyProtection="1">
      <alignment horizontal="center" vertical="center" wrapText="1" shrinkToFit="1"/>
      <protection locked="0"/>
    </xf>
    <xf numFmtId="0" fontId="11" fillId="0" borderId="13" xfId="0" applyFont="1" applyFill="1" applyBorder="1" applyAlignment="1">
      <alignment horizontal="center" vertical="center" wrapText="1"/>
    </xf>
    <xf numFmtId="0" fontId="5" fillId="0" borderId="13" xfId="0" applyNumberFormat="1" applyFont="1" applyFill="1" applyBorder="1" applyAlignment="1" applyProtection="1">
      <alignment vertical="center" wrapText="1" shrinkToFit="1"/>
      <protection locked="0"/>
    </xf>
    <xf numFmtId="14" fontId="5" fillId="0" borderId="13" xfId="0" applyNumberFormat="1" applyFont="1" applyFill="1" applyBorder="1" applyAlignment="1" applyProtection="1">
      <alignment vertical="center" wrapText="1" shrinkToFit="1"/>
      <protection locked="0"/>
    </xf>
    <xf numFmtId="14" fontId="5" fillId="0" borderId="12" xfId="0" applyNumberFormat="1" applyFont="1" applyFill="1" applyBorder="1" applyAlignment="1" applyProtection="1">
      <alignment vertical="center" wrapText="1" shrinkToFit="1"/>
      <protection locked="0"/>
    </xf>
    <xf numFmtId="164" fontId="10" fillId="0" borderId="12" xfId="0" applyNumberFormat="1" applyFont="1" applyFill="1" applyBorder="1" applyAlignment="1" applyProtection="1">
      <alignment horizontal="right" vertical="center" wrapText="1" shrinkToFit="1"/>
      <protection locked="0"/>
    </xf>
    <xf numFmtId="0" fontId="13" fillId="0" borderId="11" xfId="0" applyNumberFormat="1" applyFont="1" applyFill="1" applyBorder="1" applyAlignment="1" applyProtection="1">
      <alignment wrapText="1"/>
      <protection/>
    </xf>
    <xf numFmtId="0" fontId="5" fillId="0" borderId="11" xfId="0" applyNumberFormat="1" applyFont="1" applyFill="1" applyBorder="1" applyAlignment="1" applyProtection="1">
      <alignment wrapText="1"/>
      <protection/>
    </xf>
    <xf numFmtId="0" fontId="13" fillId="0" borderId="16"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49" fontId="14" fillId="0" borderId="11" xfId="0" applyNumberFormat="1" applyFont="1" applyFill="1" applyBorder="1" applyAlignment="1" applyProtection="1">
      <alignment horizontal="center" vertical="center" wrapText="1" shrinkToFit="1"/>
      <protection locked="0"/>
    </xf>
    <xf numFmtId="0" fontId="13" fillId="0" borderId="11" xfId="0" applyNumberFormat="1" applyFont="1" applyFill="1" applyBorder="1" applyAlignment="1" applyProtection="1">
      <alignment vertical="center" wrapText="1"/>
      <protection/>
    </xf>
    <xf numFmtId="0" fontId="5" fillId="0" borderId="13" xfId="0" applyNumberFormat="1" applyFont="1" applyFill="1" applyBorder="1" applyAlignment="1" applyProtection="1">
      <alignment vertical="center" wrapText="1"/>
      <protection/>
    </xf>
    <xf numFmtId="49" fontId="14" fillId="0" borderId="13" xfId="0" applyNumberFormat="1" applyFont="1" applyFill="1" applyBorder="1" applyAlignment="1" applyProtection="1">
      <alignment horizontal="center" vertical="center" wrapText="1" shrinkToFit="1"/>
      <protection locked="0"/>
    </xf>
    <xf numFmtId="0" fontId="8" fillId="0" borderId="11" xfId="0" applyNumberFormat="1" applyFont="1" applyFill="1" applyBorder="1" applyAlignment="1" applyProtection="1">
      <alignment horizontal="center" vertical="center" wrapText="1"/>
      <protection/>
    </xf>
    <xf numFmtId="49" fontId="12" fillId="0" borderId="11" xfId="0" applyNumberFormat="1" applyFont="1" applyFill="1" applyBorder="1" applyAlignment="1" applyProtection="1">
      <alignment vertical="center" wrapText="1" shrinkToFit="1"/>
      <protection locked="0"/>
    </xf>
    <xf numFmtId="49" fontId="12" fillId="0" borderId="12" xfId="0" applyNumberFormat="1" applyFont="1" applyFill="1" applyBorder="1" applyAlignment="1" applyProtection="1">
      <alignment vertical="center" wrapText="1" shrinkToFit="1"/>
      <protection locked="0"/>
    </xf>
    <xf numFmtId="0" fontId="5" fillId="0" borderId="17" xfId="0" applyNumberFormat="1" applyFont="1" applyFill="1" applyBorder="1" applyAlignment="1" applyProtection="1">
      <alignment horizontal="center" vertical="center" wrapText="1"/>
      <protection/>
    </xf>
    <xf numFmtId="49" fontId="14" fillId="0" borderId="11" xfId="0" applyNumberFormat="1" applyFont="1" applyFill="1" applyBorder="1" applyAlignment="1">
      <alignment horizontal="center" vertical="center"/>
    </xf>
    <xf numFmtId="181" fontId="10" fillId="0" borderId="10" xfId="61" applyNumberFormat="1" applyFont="1" applyFill="1" applyBorder="1" applyAlignment="1" applyProtection="1">
      <alignment horizontal="right" vertical="center" wrapText="1" shrinkToFit="1"/>
      <protection locked="0"/>
    </xf>
    <xf numFmtId="0" fontId="12" fillId="0" borderId="13" xfId="0" applyNumberFormat="1" applyFont="1" applyFill="1" applyBorder="1" applyAlignment="1" applyProtection="1">
      <alignment horizontal="center" vertical="center" wrapText="1"/>
      <protection/>
    </xf>
    <xf numFmtId="49" fontId="12" fillId="0" borderId="13" xfId="0" applyNumberFormat="1" applyFont="1" applyFill="1" applyBorder="1" applyAlignment="1" applyProtection="1">
      <alignment horizontal="center" vertical="center" wrapText="1" shrinkToFit="1"/>
      <protection locked="0"/>
    </xf>
    <xf numFmtId="0" fontId="8" fillId="0" borderId="13" xfId="0" applyNumberFormat="1" applyFont="1" applyFill="1" applyBorder="1" applyAlignment="1" applyProtection="1">
      <alignment horizontal="center" vertical="center" wrapText="1"/>
      <protection/>
    </xf>
    <xf numFmtId="164" fontId="7" fillId="0" borderId="11" xfId="0" applyNumberFormat="1" applyFont="1" applyFill="1" applyBorder="1" applyAlignment="1" applyProtection="1">
      <alignment horizontal="right" vertical="center" wrapText="1" shrinkToFit="1"/>
      <protection locked="0"/>
    </xf>
    <xf numFmtId="164" fontId="59" fillId="0" borderId="11" xfId="0" applyNumberFormat="1" applyFont="1" applyFill="1" applyBorder="1" applyAlignment="1" applyProtection="1">
      <alignment horizontal="right" vertical="center" wrapText="1" shrinkToFit="1"/>
      <protection locked="0"/>
    </xf>
    <xf numFmtId="0" fontId="5" fillId="0" borderId="17"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5" fillId="0" borderId="18" xfId="0" applyNumberFormat="1" applyFont="1" applyFill="1" applyBorder="1" applyAlignment="1" applyProtection="1">
      <alignment horizontal="left" vertical="center" wrapText="1"/>
      <protection/>
    </xf>
    <xf numFmtId="49" fontId="13"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vertical="top"/>
      <protection/>
    </xf>
    <xf numFmtId="0" fontId="4" fillId="0" borderId="13" xfId="0" applyNumberFormat="1" applyFont="1" applyFill="1" applyBorder="1" applyAlignment="1" applyProtection="1">
      <alignment vertical="top"/>
      <protection/>
    </xf>
    <xf numFmtId="0" fontId="13" fillId="0" borderId="13" xfId="0" applyNumberFormat="1" applyFont="1" applyFill="1" applyBorder="1" applyAlignment="1" applyProtection="1">
      <alignment wrapText="1"/>
      <protection/>
    </xf>
    <xf numFmtId="0" fontId="5" fillId="0" borderId="10" xfId="0" applyNumberFormat="1" applyFont="1" applyFill="1" applyBorder="1" applyAlignment="1" applyProtection="1">
      <alignment vertical="top" wrapText="1"/>
      <protection/>
    </xf>
    <xf numFmtId="0" fontId="11" fillId="0" borderId="15" xfId="0" applyNumberFormat="1" applyFont="1" applyFill="1" applyBorder="1" applyAlignment="1" applyProtection="1">
      <alignment horizontal="left" vertical="center" wrapText="1"/>
      <protection/>
    </xf>
    <xf numFmtId="49" fontId="14" fillId="0" borderId="13" xfId="0" applyNumberFormat="1" applyFont="1" applyFill="1" applyBorder="1" applyAlignment="1">
      <alignment horizontal="center" vertical="center"/>
    </xf>
    <xf numFmtId="0" fontId="13" fillId="0" borderId="11" xfId="53" applyFont="1" applyFill="1" applyBorder="1" applyAlignment="1">
      <alignment vertical="center"/>
      <protection/>
    </xf>
    <xf numFmtId="0" fontId="11" fillId="0" borderId="11" xfId="0" applyNumberFormat="1" applyFont="1" applyFill="1" applyBorder="1" applyAlignment="1" applyProtection="1">
      <alignment vertical="center" wrapText="1"/>
      <protection/>
    </xf>
    <xf numFmtId="0" fontId="5" fillId="0" borderId="1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vertical="center" wrapText="1" shrinkToFit="1"/>
      <protection locked="0"/>
    </xf>
    <xf numFmtId="49" fontId="13" fillId="0" borderId="17" xfId="0" applyNumberFormat="1" applyFont="1" applyFill="1" applyBorder="1" applyAlignment="1" applyProtection="1">
      <alignment horizontal="center" vertical="center" wrapText="1" shrinkToFit="1"/>
      <protection locked="0"/>
    </xf>
    <xf numFmtId="49" fontId="13" fillId="0" borderId="20"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center" vertical="center" wrapText="1"/>
      <protection/>
    </xf>
    <xf numFmtId="0" fontId="13" fillId="0" borderId="13" xfId="0" applyNumberFormat="1" applyFont="1" applyFill="1" applyBorder="1" applyAlignment="1" applyProtection="1">
      <alignment horizontal="left" vertical="center" wrapText="1"/>
      <protection/>
    </xf>
    <xf numFmtId="0" fontId="16" fillId="0" borderId="13" xfId="0" applyFont="1" applyFill="1" applyBorder="1" applyAlignment="1">
      <alignment horizontal="center" vertical="center"/>
    </xf>
    <xf numFmtId="0" fontId="13" fillId="0" borderId="12" xfId="53" applyFont="1" applyFill="1" applyBorder="1" applyAlignment="1">
      <alignment horizontal="center" vertical="center"/>
      <protection/>
    </xf>
    <xf numFmtId="0" fontId="18"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49" fontId="18" fillId="0" borderId="10" xfId="0" applyNumberFormat="1" applyFont="1" applyFill="1" applyBorder="1" applyAlignment="1" applyProtection="1">
      <alignment horizontal="center" vertical="center" wrapText="1" shrinkToFit="1"/>
      <protection locked="0"/>
    </xf>
    <xf numFmtId="164" fontId="19" fillId="0" borderId="10" xfId="0" applyNumberFormat="1" applyFont="1" applyFill="1" applyBorder="1" applyAlignment="1" applyProtection="1">
      <alignment horizontal="right" vertical="center" wrapText="1" shrinkToFit="1"/>
      <protection locked="0"/>
    </xf>
    <xf numFmtId="0" fontId="20" fillId="0" borderId="0" xfId="53" applyFont="1" applyFill="1" applyBorder="1">
      <alignment/>
      <protection/>
    </xf>
    <xf numFmtId="0" fontId="18" fillId="0" borderId="12"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49" fontId="18" fillId="0" borderId="12" xfId="0" applyNumberFormat="1" applyFont="1" applyFill="1" applyBorder="1" applyAlignment="1" applyProtection="1">
      <alignment horizontal="center" vertical="center" wrapText="1" shrinkToFit="1"/>
      <protection locked="0"/>
    </xf>
    <xf numFmtId="49" fontId="19"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18" fillId="0" borderId="11" xfId="0" applyNumberFormat="1" applyFont="1" applyFill="1" applyBorder="1" applyAlignment="1" applyProtection="1">
      <alignment horizontal="center" vertical="center" wrapText="1"/>
      <protection/>
    </xf>
    <xf numFmtId="49" fontId="11" fillId="0" borderId="11" xfId="0" applyNumberFormat="1" applyFont="1" applyFill="1" applyBorder="1" applyAlignment="1">
      <alignment horizontal="left" vertical="center" wrapText="1"/>
    </xf>
    <xf numFmtId="0" fontId="15" fillId="0" borderId="11" xfId="0" applyNumberFormat="1" applyFont="1" applyFill="1" applyBorder="1" applyAlignment="1" applyProtection="1">
      <alignment horizontal="center" vertical="center" wrapText="1"/>
      <protection/>
    </xf>
    <xf numFmtId="49" fontId="18" fillId="0" borderId="11" xfId="0" applyNumberFormat="1" applyFont="1" applyFill="1" applyBorder="1" applyAlignment="1" applyProtection="1">
      <alignment horizontal="center" vertical="center" wrapText="1" shrinkToFit="1"/>
      <protection locked="0"/>
    </xf>
    <xf numFmtId="0" fontId="11" fillId="0" borderId="11" xfId="0" applyNumberFormat="1" applyFont="1" applyFill="1" applyBorder="1" applyAlignment="1" applyProtection="1">
      <alignment horizontal="center" vertical="center" wrapText="1"/>
      <protection/>
    </xf>
    <xf numFmtId="164" fontId="19" fillId="0" borderId="11" xfId="0" applyNumberFormat="1" applyFont="1" applyFill="1" applyBorder="1" applyAlignment="1" applyProtection="1">
      <alignment horizontal="right" vertical="center" wrapText="1" shrinkToFit="1"/>
      <protection locked="0"/>
    </xf>
    <xf numFmtId="0" fontId="5" fillId="0" borderId="0" xfId="0" applyNumberFormat="1" applyFont="1" applyFill="1" applyBorder="1" applyAlignment="1" applyProtection="1">
      <alignment horizontal="center" vertical="center" wrapText="1" shrinkToFit="1"/>
      <protection locked="0"/>
    </xf>
    <xf numFmtId="0" fontId="5" fillId="0" borderId="19"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164" fontId="19" fillId="0" borderId="12" xfId="0" applyNumberFormat="1" applyFont="1" applyFill="1" applyBorder="1" applyAlignment="1" applyProtection="1">
      <alignment horizontal="right" vertical="center" wrapText="1" shrinkToFit="1"/>
      <protection locked="0"/>
    </xf>
    <xf numFmtId="164" fontId="19" fillId="0" borderId="13" xfId="0" applyNumberFormat="1" applyFont="1" applyFill="1" applyBorder="1" applyAlignment="1" applyProtection="1">
      <alignment horizontal="right" vertical="center" wrapText="1" shrinkToFit="1"/>
      <protection locked="0"/>
    </xf>
    <xf numFmtId="164" fontId="7" fillId="0" borderId="11" xfId="0" applyNumberFormat="1" applyFont="1" applyFill="1" applyBorder="1" applyAlignment="1" applyProtection="1">
      <alignment vertical="center" wrapText="1" shrinkToFit="1"/>
      <protection locked="0"/>
    </xf>
    <xf numFmtId="164" fontId="7" fillId="0" borderId="12" xfId="0" applyNumberFormat="1" applyFont="1" applyFill="1" applyBorder="1" applyAlignment="1" applyProtection="1">
      <alignment vertical="center" wrapText="1" shrinkToFit="1"/>
      <protection locked="0"/>
    </xf>
    <xf numFmtId="0" fontId="5" fillId="0" borderId="13"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shrinkToFit="1"/>
      <protection locked="0"/>
    </xf>
    <xf numFmtId="14" fontId="5" fillId="0" borderId="11" xfId="0" applyNumberFormat="1" applyFont="1" applyFill="1" applyBorder="1" applyAlignment="1" applyProtection="1">
      <alignment vertical="center" wrapText="1" shrinkToFit="1"/>
      <protection locked="0"/>
    </xf>
    <xf numFmtId="0" fontId="11" fillId="0" borderId="11" xfId="0" applyNumberFormat="1" applyFont="1" applyFill="1" applyBorder="1" applyAlignment="1" applyProtection="1">
      <alignment vertical="center" wrapText="1" shrinkToFit="1"/>
      <protection locked="0"/>
    </xf>
    <xf numFmtId="14" fontId="11" fillId="0" borderId="11" xfId="0" applyNumberFormat="1" applyFont="1" applyFill="1" applyBorder="1" applyAlignment="1" applyProtection="1">
      <alignment vertical="center" wrapText="1" shrinkToFit="1"/>
      <protection locked="0"/>
    </xf>
    <xf numFmtId="0" fontId="11" fillId="0" borderId="12" xfId="0" applyNumberFormat="1" applyFont="1" applyFill="1" applyBorder="1" applyAlignment="1" applyProtection="1">
      <alignment vertical="center" wrapText="1" shrinkToFit="1"/>
      <protection locked="0"/>
    </xf>
    <xf numFmtId="14" fontId="11" fillId="0" borderId="12" xfId="0" applyNumberFormat="1" applyFont="1" applyFill="1" applyBorder="1" applyAlignment="1" applyProtection="1">
      <alignment vertical="center" wrapText="1" shrinkToFit="1"/>
      <protection locked="0"/>
    </xf>
    <xf numFmtId="164" fontId="7" fillId="0" borderId="11" xfId="0" applyNumberFormat="1" applyFont="1" applyFill="1" applyBorder="1" applyAlignment="1" applyProtection="1">
      <alignment horizontal="right" vertical="center" wrapText="1" shrinkToFit="1"/>
      <protection locked="0"/>
    </xf>
    <xf numFmtId="164" fontId="7" fillId="0" borderId="12" xfId="0" applyNumberFormat="1" applyFont="1" applyFill="1" applyBorder="1" applyAlignment="1" applyProtection="1">
      <alignment horizontal="right" vertical="center" wrapText="1" shrinkToFit="1"/>
      <protection locked="0"/>
    </xf>
    <xf numFmtId="164" fontId="7" fillId="0" borderId="11" xfId="0" applyNumberFormat="1" applyFont="1" applyFill="1" applyBorder="1" applyAlignment="1" applyProtection="1">
      <alignment horizontal="right" vertical="center"/>
      <protection/>
    </xf>
    <xf numFmtId="164" fontId="7" fillId="0" borderId="12" xfId="0" applyNumberFormat="1" applyFont="1" applyFill="1" applyBorder="1" applyAlignment="1" applyProtection="1">
      <alignment horizontal="right" vertical="center"/>
      <protection/>
    </xf>
    <xf numFmtId="164" fontId="7" fillId="0" borderId="13" xfId="0" applyNumberFormat="1" applyFont="1" applyFill="1" applyBorder="1" applyAlignment="1" applyProtection="1">
      <alignment horizontal="right" vertical="center"/>
      <protection/>
    </xf>
    <xf numFmtId="0" fontId="13" fillId="0" borderId="11"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49" fontId="13" fillId="0" borderId="11" xfId="0" applyNumberFormat="1" applyFont="1" applyFill="1" applyBorder="1" applyAlignment="1" applyProtection="1">
      <alignment horizontal="center" vertical="center" wrapText="1"/>
      <protection/>
    </xf>
    <xf numFmtId="49" fontId="13" fillId="0" borderId="12"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4" fontId="5" fillId="0" borderId="10" xfId="0" applyNumberFormat="1" applyFont="1" applyFill="1" applyBorder="1" applyAlignment="1" applyProtection="1">
      <alignment horizontal="center" vertical="center" wrapText="1"/>
      <protection/>
    </xf>
    <xf numFmtId="164" fontId="7" fillId="0" borderId="11" xfId="0" applyNumberFormat="1" applyFont="1" applyFill="1" applyBorder="1" applyAlignment="1" applyProtection="1">
      <alignment horizontal="center" vertical="center" wrapText="1" shrinkToFit="1"/>
      <protection locked="0"/>
    </xf>
    <xf numFmtId="164" fontId="7" fillId="0" borderId="13" xfId="0" applyNumberFormat="1" applyFont="1" applyFill="1" applyBorder="1" applyAlignment="1" applyProtection="1">
      <alignment horizontal="center" vertical="center" wrapText="1" shrinkToFit="1"/>
      <protection locked="0"/>
    </xf>
    <xf numFmtId="164" fontId="7" fillId="0" borderId="12" xfId="0" applyNumberFormat="1" applyFont="1" applyFill="1" applyBorder="1" applyAlignment="1" applyProtection="1">
      <alignment horizontal="center" vertical="center" wrapText="1" shrinkToFit="1"/>
      <protection locked="0"/>
    </xf>
    <xf numFmtId="164" fontId="7" fillId="0" borderId="10" xfId="0" applyNumberFormat="1" applyFont="1" applyFill="1" applyBorder="1" applyAlignment="1" applyProtection="1">
      <alignment horizontal="right" vertical="center"/>
      <protection/>
    </xf>
    <xf numFmtId="164" fontId="7" fillId="0" borderId="13" xfId="0" applyNumberFormat="1" applyFont="1" applyFill="1" applyBorder="1" applyAlignment="1" applyProtection="1">
      <alignment horizontal="right" vertical="center" wrapText="1" shrinkToFit="1"/>
      <protection locked="0"/>
    </xf>
    <xf numFmtId="0" fontId="5"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49" fontId="13" fillId="0" borderId="11" xfId="0" applyNumberFormat="1" applyFont="1" applyFill="1" applyBorder="1" applyAlignment="1" applyProtection="1">
      <alignment horizontal="center" vertical="center" wrapText="1" shrinkToFit="1"/>
      <protection locked="0"/>
    </xf>
    <xf numFmtId="49" fontId="13" fillId="0" borderId="12"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horizontal="center" vertical="center" wrapText="1" shrinkToFit="1"/>
      <protection locked="0"/>
    </xf>
    <xf numFmtId="14" fontId="5" fillId="0" borderId="11" xfId="0" applyNumberFormat="1" applyFont="1" applyFill="1" applyBorder="1" applyAlignment="1" applyProtection="1">
      <alignment horizontal="center" vertical="center" wrapText="1" shrinkToFit="1"/>
      <protection locked="0"/>
    </xf>
    <xf numFmtId="14" fontId="5" fillId="0" borderId="13" xfId="0" applyNumberFormat="1" applyFont="1" applyFill="1" applyBorder="1" applyAlignment="1" applyProtection="1">
      <alignment horizontal="center" vertical="center" wrapText="1" shrinkToFit="1"/>
      <protection locked="0"/>
    </xf>
    <xf numFmtId="0" fontId="5" fillId="0" borderId="11"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center" vertical="center" wrapText="1" shrinkToFit="1"/>
      <protection locked="0"/>
    </xf>
    <xf numFmtId="0" fontId="5" fillId="0" borderId="12" xfId="0" applyNumberFormat="1" applyFont="1" applyFill="1" applyBorder="1" applyAlignment="1" applyProtection="1">
      <alignment horizontal="center" vertical="center" wrapText="1" shrinkToFit="1"/>
      <protection locked="0"/>
    </xf>
    <xf numFmtId="0" fontId="8" fillId="0" borderId="20" xfId="0" applyNumberFormat="1" applyFont="1" applyFill="1" applyBorder="1" applyAlignment="1" applyProtection="1">
      <alignment horizontal="left" vertical="center" wrapText="1"/>
      <protection/>
    </xf>
    <xf numFmtId="0" fontId="8" fillId="0" borderId="17" xfId="0" applyNumberFormat="1" applyFont="1" applyFill="1" applyBorder="1" applyAlignment="1" applyProtection="1">
      <alignment horizontal="left" vertical="center" wrapText="1"/>
      <protection/>
    </xf>
    <xf numFmtId="0" fontId="8" fillId="0" borderId="21" xfId="0" applyNumberFormat="1" applyFont="1" applyFill="1" applyBorder="1" applyAlignment="1" applyProtection="1">
      <alignment horizontal="left" vertical="center" wrapText="1"/>
      <protection/>
    </xf>
    <xf numFmtId="164" fontId="7" fillId="0" borderId="11" xfId="0" applyNumberFormat="1" applyFont="1" applyFill="1" applyBorder="1" applyAlignment="1" applyProtection="1">
      <alignment vertical="center"/>
      <protection/>
    </xf>
    <xf numFmtId="164" fontId="7" fillId="0" borderId="13" xfId="0" applyNumberFormat="1" applyFont="1" applyFill="1" applyBorder="1" applyAlignment="1" applyProtection="1">
      <alignment vertical="center"/>
      <protection/>
    </xf>
    <xf numFmtId="164" fontId="7" fillId="0" borderId="12" xfId="0" applyNumberFormat="1" applyFont="1" applyFill="1" applyBorder="1" applyAlignment="1" applyProtection="1">
      <alignment vertical="center"/>
      <protection/>
    </xf>
    <xf numFmtId="164" fontId="7" fillId="0" borderId="10" xfId="0" applyNumberFormat="1" applyFont="1" applyFill="1" applyBorder="1" applyAlignment="1" applyProtection="1">
      <alignment horizontal="right" vertical="center" wrapText="1" shrinkToFit="1"/>
      <protection locked="0"/>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49" fontId="12" fillId="0" borderId="11" xfId="0" applyNumberFormat="1" applyFont="1" applyFill="1" applyBorder="1" applyAlignment="1" applyProtection="1">
      <alignment horizontal="center" vertical="center" wrapText="1" shrinkToFit="1"/>
      <protection locked="0"/>
    </xf>
    <xf numFmtId="49" fontId="12" fillId="0" borderId="13"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left" vertical="center" wrapText="1"/>
      <protection/>
    </xf>
    <xf numFmtId="0" fontId="13" fillId="0" borderId="13"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shrinkToFit="1"/>
      <protection locked="0"/>
    </xf>
    <xf numFmtId="49" fontId="13" fillId="0" borderId="13" xfId="0" applyNumberFormat="1" applyFont="1" applyFill="1" applyBorder="1" applyAlignment="1" applyProtection="1">
      <alignment horizontal="center" vertical="center" wrapText="1" shrinkToFit="1"/>
      <protection locked="0"/>
    </xf>
    <xf numFmtId="14" fontId="5" fillId="0" borderId="12" xfId="0" applyNumberFormat="1" applyFont="1" applyFill="1" applyBorder="1" applyAlignment="1" applyProtection="1">
      <alignment horizontal="center" vertical="center" wrapText="1" shrinkToFit="1"/>
      <protection locked="0"/>
    </xf>
    <xf numFmtId="0" fontId="4" fillId="0" borderId="17"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horizontal="left" vertical="center" wrapText="1"/>
      <protection/>
    </xf>
    <xf numFmtId="0" fontId="8" fillId="0" borderId="22" xfId="0" applyNumberFormat="1" applyFont="1" applyFill="1" applyBorder="1" applyAlignment="1" applyProtection="1">
      <alignment horizontal="left" vertical="center" wrapText="1"/>
      <protection/>
    </xf>
    <xf numFmtId="0" fontId="8" fillId="0" borderId="23"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wrapText="1" shrinkToFit="1"/>
      <protection locked="0"/>
    </xf>
    <xf numFmtId="49" fontId="13" fillId="0" borderId="13"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left" vertical="center" wrapText="1"/>
      <protection/>
    </xf>
    <xf numFmtId="49" fontId="12" fillId="0" borderId="10" xfId="0" applyNumberFormat="1" applyFont="1" applyFill="1" applyBorder="1" applyAlignment="1" applyProtection="1">
      <alignment horizontal="center" vertical="center" wrapText="1" shrinkToFit="1"/>
      <protection locked="0"/>
    </xf>
    <xf numFmtId="164" fontId="10" fillId="0" borderId="11" xfId="0" applyNumberFormat="1" applyFont="1" applyFill="1" applyBorder="1" applyAlignment="1" applyProtection="1">
      <alignment horizontal="right" vertical="center" wrapText="1" shrinkToFit="1"/>
      <protection locked="0"/>
    </xf>
    <xf numFmtId="164" fontId="10" fillId="0" borderId="13" xfId="0" applyNumberFormat="1" applyFont="1" applyFill="1" applyBorder="1" applyAlignment="1" applyProtection="1">
      <alignment horizontal="right" vertical="center" wrapText="1" shrinkToFit="1"/>
      <protection locked="0"/>
    </xf>
    <xf numFmtId="164" fontId="10" fillId="0" borderId="12" xfId="0" applyNumberFormat="1" applyFont="1" applyFill="1" applyBorder="1" applyAlignment="1" applyProtection="1">
      <alignment horizontal="right" vertical="center" wrapText="1" shrinkToFit="1"/>
      <protection locked="0"/>
    </xf>
    <xf numFmtId="0" fontId="13" fillId="0" borderId="13" xfId="0" applyNumberFormat="1" applyFont="1" applyFill="1" applyBorder="1" applyAlignment="1" applyProtection="1">
      <alignment horizontal="center" vertical="center" wrapText="1"/>
      <protection/>
    </xf>
    <xf numFmtId="0" fontId="0" fillId="0" borderId="17" xfId="0" applyFill="1" applyBorder="1" applyAlignment="1">
      <alignment horizontal="left" vertical="center" wrapText="1"/>
    </xf>
    <xf numFmtId="0" fontId="0" fillId="0" borderId="21" xfId="0" applyFill="1" applyBorder="1" applyAlignment="1">
      <alignment horizontal="left" vertical="center" wrapText="1"/>
    </xf>
    <xf numFmtId="0" fontId="13" fillId="0" borderId="10" xfId="53" applyFont="1" applyFill="1" applyBorder="1" applyAlignment="1">
      <alignment horizontal="center" vertical="center"/>
      <protection/>
    </xf>
    <xf numFmtId="49" fontId="13" fillId="0" borderId="10" xfId="0" applyNumberFormat="1" applyFont="1" applyFill="1" applyBorder="1" applyAlignment="1" applyProtection="1">
      <alignment horizontal="center" vertical="center" wrapText="1" shrinkToFit="1"/>
      <protection locked="0"/>
    </xf>
    <xf numFmtId="0" fontId="5"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shrinkToFit="1"/>
      <protection locked="0"/>
    </xf>
    <xf numFmtId="0" fontId="11" fillId="0" borderId="18" xfId="0" applyNumberFormat="1" applyFont="1" applyFill="1" applyBorder="1" applyAlignment="1" applyProtection="1">
      <alignment horizontal="center" vertical="center" wrapText="1" shrinkToFit="1"/>
      <protection locked="0"/>
    </xf>
    <xf numFmtId="0" fontId="11" fillId="0" borderId="12" xfId="0" applyNumberFormat="1" applyFont="1" applyFill="1" applyBorder="1" applyAlignment="1" applyProtection="1">
      <alignment horizontal="center" vertical="center" wrapText="1" shrinkToFit="1"/>
      <protection locked="0"/>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shrinkToFit="1"/>
      <protection locked="0"/>
    </xf>
    <xf numFmtId="0" fontId="16" fillId="0" borderId="13" xfId="0" applyFont="1" applyFill="1" applyBorder="1" applyAlignment="1">
      <alignment horizontal="center" vertical="center"/>
    </xf>
    <xf numFmtId="0" fontId="15" fillId="0" borderId="20" xfId="0" applyNumberFormat="1" applyFont="1" applyFill="1" applyBorder="1" applyAlignment="1" applyProtection="1">
      <alignment horizontal="left" vertical="center" wrapText="1"/>
      <protection/>
    </xf>
    <xf numFmtId="0" fontId="15" fillId="0" borderId="17" xfId="0" applyNumberFormat="1" applyFont="1" applyFill="1" applyBorder="1" applyAlignment="1" applyProtection="1">
      <alignment horizontal="left" vertical="center" wrapText="1"/>
      <protection/>
    </xf>
    <xf numFmtId="0" fontId="15" fillId="0" borderId="21" xfId="0" applyNumberFormat="1" applyFont="1" applyFill="1" applyBorder="1" applyAlignment="1" applyProtection="1">
      <alignment horizontal="left" vertical="center" wrapText="1"/>
      <protection/>
    </xf>
    <xf numFmtId="0" fontId="13" fillId="0" borderId="11" xfId="53" applyFont="1" applyFill="1" applyBorder="1" applyAlignment="1">
      <alignment horizontal="center" vertical="center"/>
      <protection/>
    </xf>
    <xf numFmtId="0" fontId="13" fillId="0" borderId="12" xfId="53" applyFont="1" applyFill="1" applyBorder="1" applyAlignment="1">
      <alignment horizontal="center" vertical="center"/>
      <protection/>
    </xf>
    <xf numFmtId="0" fontId="5" fillId="0" borderId="11"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49" fontId="12" fillId="0" borderId="12" xfId="0" applyNumberFormat="1" applyFont="1" applyFill="1" applyBorder="1" applyAlignment="1" applyProtection="1">
      <alignment horizontal="center" vertical="center" wrapText="1" shrinkToFit="1"/>
      <protection locked="0"/>
    </xf>
    <xf numFmtId="0" fontId="8" fillId="0" borderId="11" xfId="0" applyNumberFormat="1" applyFont="1" applyFill="1" applyBorder="1" applyAlignment="1" applyProtection="1">
      <alignment horizontal="left" vertical="center" wrapText="1"/>
      <protection/>
    </xf>
    <xf numFmtId="0" fontId="8" fillId="0" borderId="13"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left" vertical="center" wrapText="1"/>
      <protection/>
    </xf>
    <xf numFmtId="0" fontId="13" fillId="0" borderId="11" xfId="0" applyNumberFormat="1" applyFont="1" applyFill="1" applyBorder="1" applyAlignment="1" applyProtection="1">
      <alignment horizontal="left" wrapText="1"/>
      <protection/>
    </xf>
    <xf numFmtId="0" fontId="13" fillId="0" borderId="13" xfId="0" applyNumberFormat="1" applyFont="1" applyFill="1" applyBorder="1" applyAlignment="1" applyProtection="1">
      <alignment horizontal="left" wrapText="1"/>
      <protection/>
    </xf>
    <xf numFmtId="0" fontId="13" fillId="0" borderId="12" xfId="0" applyNumberFormat="1" applyFont="1" applyFill="1" applyBorder="1" applyAlignment="1" applyProtection="1">
      <alignment horizontal="left" wrapText="1"/>
      <protection/>
    </xf>
    <xf numFmtId="49" fontId="14" fillId="0" borderId="11"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0" fontId="9" fillId="0" borderId="14"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center" vertical="center" wrapText="1"/>
      <protection/>
    </xf>
    <xf numFmtId="14" fontId="11" fillId="0" borderId="13" xfId="0" applyNumberFormat="1" applyFont="1" applyFill="1" applyBorder="1" applyAlignment="1" applyProtection="1">
      <alignment horizontal="center" vertical="center" wrapText="1" shrinkToFit="1"/>
      <protection locked="0"/>
    </xf>
    <xf numFmtId="49" fontId="13" fillId="0" borderId="13"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wrapText="1"/>
      <protection/>
    </xf>
    <xf numFmtId="0" fontId="13" fillId="0" borderId="13" xfId="0" applyNumberFormat="1" applyFont="1" applyFill="1" applyBorder="1" applyAlignment="1" applyProtection="1">
      <alignment horizontal="center" wrapText="1"/>
      <protection/>
    </xf>
    <xf numFmtId="0" fontId="13" fillId="0" borderId="12" xfId="0" applyNumberFormat="1" applyFont="1" applyFill="1" applyBorder="1" applyAlignment="1" applyProtection="1">
      <alignment horizontal="center" wrapText="1"/>
      <protection/>
    </xf>
    <xf numFmtId="0" fontId="8" fillId="0" borderId="11" xfId="53" applyFont="1" applyFill="1" applyBorder="1" applyAlignment="1">
      <alignment horizontal="center" vertical="center"/>
      <protection/>
    </xf>
    <xf numFmtId="0" fontId="8" fillId="0" borderId="12" xfId="53" applyFont="1" applyFill="1" applyBorder="1" applyAlignment="1">
      <alignment horizontal="center" vertical="center"/>
      <protection/>
    </xf>
    <xf numFmtId="0" fontId="11" fillId="0" borderId="10" xfId="0" applyNumberFormat="1" applyFont="1" applyFill="1" applyBorder="1" applyAlignment="1" applyProtection="1">
      <alignment horizontal="center" vertical="center" wrapText="1"/>
      <protection/>
    </xf>
    <xf numFmtId="49" fontId="14" fillId="0" borderId="13"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18"/>
  <sheetViews>
    <sheetView tabSelected="1" zoomScalePageLayoutView="0" workbookViewId="0" topLeftCell="A1">
      <pane xSplit="4" ySplit="3" topLeftCell="E4" activePane="bottomRight" state="frozen"/>
      <selection pane="topLeft" activeCell="A1" sqref="A1"/>
      <selection pane="topRight" activeCell="E1" sqref="E1"/>
      <selection pane="bottomLeft" activeCell="A4" sqref="A4"/>
      <selection pane="bottomRight" activeCell="A419" sqref="A419:IV421"/>
    </sheetView>
  </sheetViews>
  <sheetFormatPr defaultColWidth="9.00390625" defaultRowHeight="12.75" outlineLevelRow="1" outlineLevelCol="1"/>
  <cols>
    <col min="1" max="1" width="3.75390625" style="3" customWidth="1"/>
    <col min="2" max="2" width="30.875" style="3" customWidth="1"/>
    <col min="3" max="3" width="0.12890625" style="3" hidden="1" customWidth="1"/>
    <col min="4" max="4" width="3.125" style="3" customWidth="1"/>
    <col min="5" max="5" width="21.875" style="3" customWidth="1"/>
    <col min="6" max="6" width="5.625" style="3" customWidth="1"/>
    <col min="7" max="7" width="9.25390625" style="3" customWidth="1"/>
    <col min="8" max="8" width="27.75390625" style="3" customWidth="1"/>
    <col min="9" max="9" width="5.625" style="3" customWidth="1"/>
    <col min="10" max="10" width="9.00390625" style="3" customWidth="1"/>
    <col min="11" max="11" width="48.75390625" style="3" customWidth="1"/>
    <col min="12" max="12" width="5.125" style="3" customWidth="1" outlineLevel="1"/>
    <col min="13" max="13" width="8.875" style="3" customWidth="1" outlineLevel="1"/>
    <col min="14" max="15" width="8.875" style="3" customWidth="1"/>
    <col min="16" max="16" width="7.75390625" style="1" customWidth="1"/>
    <col min="17" max="17" width="7.625" style="117" customWidth="1"/>
    <col min="18" max="18" width="7.75390625" style="117" customWidth="1"/>
    <col min="19" max="16384" width="9.125" style="107" customWidth="1"/>
  </cols>
  <sheetData>
    <row r="1" spans="1:17" ht="40.5" customHeight="1">
      <c r="A1" s="296" t="s">
        <v>1173</v>
      </c>
      <c r="B1" s="296"/>
      <c r="C1" s="296"/>
      <c r="D1" s="296"/>
      <c r="E1" s="296"/>
      <c r="F1" s="296"/>
      <c r="G1" s="296"/>
      <c r="H1" s="296"/>
      <c r="I1" s="296"/>
      <c r="J1" s="296"/>
      <c r="K1" s="296"/>
      <c r="L1" s="296"/>
      <c r="M1" s="296"/>
      <c r="N1" s="296"/>
      <c r="O1" s="296"/>
      <c r="P1" s="296"/>
      <c r="Q1" s="296"/>
    </row>
    <row r="2" spans="1:18" s="108" customFormat="1" ht="42" customHeight="1">
      <c r="A2" s="249" t="s">
        <v>147</v>
      </c>
      <c r="B2" s="249"/>
      <c r="C2" s="19"/>
      <c r="D2" s="249" t="s">
        <v>108</v>
      </c>
      <c r="E2" s="249" t="s">
        <v>175</v>
      </c>
      <c r="F2" s="249"/>
      <c r="G2" s="249"/>
      <c r="H2" s="249" t="s">
        <v>176</v>
      </c>
      <c r="I2" s="249"/>
      <c r="J2" s="249"/>
      <c r="K2" s="249" t="s">
        <v>91</v>
      </c>
      <c r="L2" s="249"/>
      <c r="M2" s="249"/>
      <c r="N2" s="249" t="s">
        <v>1113</v>
      </c>
      <c r="O2" s="249"/>
      <c r="P2" s="249" t="s">
        <v>1143</v>
      </c>
      <c r="Q2" s="247" t="s">
        <v>92</v>
      </c>
      <c r="R2" s="248"/>
    </row>
    <row r="3" spans="1:18" s="108" customFormat="1" ht="92.25" customHeight="1">
      <c r="A3" s="249"/>
      <c r="B3" s="249"/>
      <c r="C3" s="19"/>
      <c r="D3" s="249"/>
      <c r="E3" s="8" t="s">
        <v>93</v>
      </c>
      <c r="F3" s="8" t="s">
        <v>158</v>
      </c>
      <c r="G3" s="8" t="s">
        <v>159</v>
      </c>
      <c r="H3" s="8" t="s">
        <v>93</v>
      </c>
      <c r="I3" s="8" t="s">
        <v>158</v>
      </c>
      <c r="J3" s="8" t="s">
        <v>159</v>
      </c>
      <c r="K3" s="8" t="s">
        <v>93</v>
      </c>
      <c r="L3" s="8" t="s">
        <v>158</v>
      </c>
      <c r="M3" s="8" t="s">
        <v>228</v>
      </c>
      <c r="N3" s="8" t="s">
        <v>160</v>
      </c>
      <c r="O3" s="8" t="s">
        <v>156</v>
      </c>
      <c r="P3" s="249"/>
      <c r="Q3" s="188" t="s">
        <v>920</v>
      </c>
      <c r="R3" s="8" t="s">
        <v>921</v>
      </c>
    </row>
    <row r="4" spans="1:18" s="108" customFormat="1" ht="12.75" customHeight="1">
      <c r="A4" s="8" t="s">
        <v>680</v>
      </c>
      <c r="B4" s="8" t="s">
        <v>157</v>
      </c>
      <c r="C4" s="8" t="s">
        <v>157</v>
      </c>
      <c r="D4" s="8" t="s">
        <v>66</v>
      </c>
      <c r="E4" s="8" t="s">
        <v>67</v>
      </c>
      <c r="F4" s="8" t="s">
        <v>68</v>
      </c>
      <c r="G4" s="8" t="s">
        <v>69</v>
      </c>
      <c r="H4" s="8" t="s">
        <v>70</v>
      </c>
      <c r="I4" s="8" t="s">
        <v>71</v>
      </c>
      <c r="J4" s="8" t="s">
        <v>72</v>
      </c>
      <c r="K4" s="8" t="s">
        <v>73</v>
      </c>
      <c r="L4" s="8" t="s">
        <v>74</v>
      </c>
      <c r="M4" s="8" t="s">
        <v>75</v>
      </c>
      <c r="N4" s="20" t="s">
        <v>681</v>
      </c>
      <c r="O4" s="20" t="s">
        <v>682</v>
      </c>
      <c r="P4" s="20" t="s">
        <v>54</v>
      </c>
      <c r="Q4" s="20" t="s">
        <v>497</v>
      </c>
      <c r="R4" s="20" t="s">
        <v>26</v>
      </c>
    </row>
    <row r="5" spans="1:18" s="108" customFormat="1" ht="12.75" customHeight="1">
      <c r="A5" s="28" t="s">
        <v>188</v>
      </c>
      <c r="B5" s="231" t="s">
        <v>189</v>
      </c>
      <c r="C5" s="232"/>
      <c r="D5" s="232"/>
      <c r="E5" s="232"/>
      <c r="F5" s="232"/>
      <c r="G5" s="232"/>
      <c r="H5" s="232"/>
      <c r="I5" s="232"/>
      <c r="J5" s="232"/>
      <c r="K5" s="232"/>
      <c r="L5" s="232"/>
      <c r="M5" s="233"/>
      <c r="N5" s="10"/>
      <c r="O5" s="10"/>
      <c r="P5" s="10"/>
      <c r="Q5" s="10"/>
      <c r="R5" s="10"/>
    </row>
    <row r="6" spans="1:18" s="108" customFormat="1" ht="11.25" customHeight="1">
      <c r="A6" s="28" t="s">
        <v>0</v>
      </c>
      <c r="B6" s="231" t="s">
        <v>205</v>
      </c>
      <c r="C6" s="232"/>
      <c r="D6" s="232"/>
      <c r="E6" s="232"/>
      <c r="F6" s="232"/>
      <c r="G6" s="232"/>
      <c r="H6" s="232"/>
      <c r="I6" s="232"/>
      <c r="J6" s="232"/>
      <c r="K6" s="232"/>
      <c r="L6" s="232"/>
      <c r="M6" s="233"/>
      <c r="N6" s="40">
        <f>N7+N18+N23+N29+N30+N43+N48+N50+N54+N68+N82+N147+N151+N156+N162+N163+N173+N187+N192+N190+N198+N215+N223+N235+N239+N243+N253</f>
        <v>566381.8633199999</v>
      </c>
      <c r="O6" s="40">
        <f>O7+O18+O23+O29+O30+O43+O48+O50+O54+O68+O82+O147+O151+O156+O162+O163+O173+O187+O192+O190+O198+O215+O223+O239+O243+O253</f>
        <v>551761.9824699998</v>
      </c>
      <c r="P6" s="40">
        <f>P7+P18+P23+P29+P30+P43+P48+P50+P54+P68+P82+P147+P151+P156+P162+P163+P173+P187+P192+P190+P198+P215+P223+P239+P243+P253</f>
        <v>394449.584</v>
      </c>
      <c r="Q6" s="40">
        <f>Q7+Q18+Q23+Q29+Q30+Q43+Q48+Q50+Q54+Q68+Q82+Q147+Q151+Q156+Q162+Q163+Q173+Q187+Q192+Q190+Q198+Q215+Q223+Q239+Q243+Q253</f>
        <v>381160.33999999997</v>
      </c>
      <c r="R6" s="40">
        <f>R7+R18+R23+R29+R30+R43+R48+R50+R54+R68+R82+R147+R151+R156+R162+R163+R173+R187+R192+R190+R198+R215+R223+R239+R243+R253</f>
        <v>377726.93999999994</v>
      </c>
    </row>
    <row r="7" spans="1:18" s="108" customFormat="1" ht="12" customHeight="1">
      <c r="A7" s="28" t="s">
        <v>19</v>
      </c>
      <c r="B7" s="231" t="s">
        <v>161</v>
      </c>
      <c r="C7" s="232"/>
      <c r="D7" s="232"/>
      <c r="E7" s="232"/>
      <c r="F7" s="232"/>
      <c r="G7" s="232"/>
      <c r="H7" s="232"/>
      <c r="I7" s="232"/>
      <c r="J7" s="232"/>
      <c r="K7" s="232"/>
      <c r="L7" s="232"/>
      <c r="M7" s="233"/>
      <c r="N7" s="40">
        <f>SUM(N8:N17)</f>
        <v>81336.99147000001</v>
      </c>
      <c r="O7" s="40">
        <f>SUM(O8:O17)</f>
        <v>77004.14692</v>
      </c>
      <c r="P7" s="40">
        <f>SUM(P8:P17)</f>
        <v>82034.684</v>
      </c>
      <c r="Q7" s="40">
        <f>SUM(Q8:Q17)</f>
        <v>82034.7</v>
      </c>
      <c r="R7" s="40">
        <f>SUM(R8:R17)</f>
        <v>82034.7</v>
      </c>
    </row>
    <row r="8" spans="1:18" s="109" customFormat="1" ht="24" customHeight="1">
      <c r="A8" s="30"/>
      <c r="B8" s="285" t="s">
        <v>960</v>
      </c>
      <c r="C8" s="12"/>
      <c r="D8" s="35" t="s">
        <v>82</v>
      </c>
      <c r="E8" s="225" t="s">
        <v>384</v>
      </c>
      <c r="F8" s="225" t="s">
        <v>385</v>
      </c>
      <c r="G8" s="226" t="s">
        <v>386</v>
      </c>
      <c r="H8" s="225" t="s">
        <v>174</v>
      </c>
      <c r="I8" s="225" t="s">
        <v>172</v>
      </c>
      <c r="J8" s="225" t="s">
        <v>84</v>
      </c>
      <c r="K8" s="225" t="s">
        <v>46</v>
      </c>
      <c r="L8" s="225" t="s">
        <v>15</v>
      </c>
      <c r="M8" s="225" t="s">
        <v>16</v>
      </c>
      <c r="N8" s="46">
        <v>2291.7</v>
      </c>
      <c r="O8" s="46">
        <v>2263.49061</v>
      </c>
      <c r="P8" s="46">
        <v>2291.7</v>
      </c>
      <c r="Q8" s="46">
        <v>2291.7</v>
      </c>
      <c r="R8" s="46">
        <v>2291.7</v>
      </c>
    </row>
    <row r="9" spans="1:18" s="109" customFormat="1" ht="24" customHeight="1">
      <c r="A9" s="79"/>
      <c r="B9" s="286"/>
      <c r="C9" s="56"/>
      <c r="D9" s="36" t="s">
        <v>132</v>
      </c>
      <c r="E9" s="224"/>
      <c r="F9" s="224"/>
      <c r="G9" s="227"/>
      <c r="H9" s="224"/>
      <c r="I9" s="224"/>
      <c r="J9" s="224"/>
      <c r="K9" s="224"/>
      <c r="L9" s="224"/>
      <c r="M9" s="224"/>
      <c r="N9" s="52">
        <v>48518.42801</v>
      </c>
      <c r="O9" s="52">
        <v>47836.63727</v>
      </c>
      <c r="P9" s="52">
        <v>47330.484</v>
      </c>
      <c r="Q9" s="52">
        <v>47330.5</v>
      </c>
      <c r="R9" s="52">
        <v>47330.5</v>
      </c>
    </row>
    <row r="10" spans="1:18" s="109" customFormat="1" ht="61.5" customHeight="1">
      <c r="A10" s="79"/>
      <c r="B10" s="286"/>
      <c r="C10" s="56"/>
      <c r="D10" s="36" t="s">
        <v>201</v>
      </c>
      <c r="E10" s="15" t="s">
        <v>22</v>
      </c>
      <c r="F10" s="15" t="s">
        <v>403</v>
      </c>
      <c r="G10" s="99" t="s">
        <v>389</v>
      </c>
      <c r="H10" s="15"/>
      <c r="I10" s="15"/>
      <c r="J10" s="15"/>
      <c r="K10" s="15" t="s">
        <v>361</v>
      </c>
      <c r="L10" s="15"/>
      <c r="M10" s="15"/>
      <c r="N10" s="52">
        <v>3077.29885</v>
      </c>
      <c r="O10" s="52">
        <v>3077.25913</v>
      </c>
      <c r="P10" s="52">
        <v>2190</v>
      </c>
      <c r="Q10" s="52">
        <v>2190</v>
      </c>
      <c r="R10" s="52">
        <v>2190</v>
      </c>
    </row>
    <row r="11" spans="1:18" s="109" customFormat="1" ht="50.25" customHeight="1">
      <c r="A11" s="79"/>
      <c r="B11" s="56"/>
      <c r="C11" s="56"/>
      <c r="D11" s="245" t="s">
        <v>206</v>
      </c>
      <c r="E11" s="15" t="s">
        <v>165</v>
      </c>
      <c r="F11" s="15" t="s">
        <v>404</v>
      </c>
      <c r="G11" s="15" t="s">
        <v>168</v>
      </c>
      <c r="H11" s="15" t="s">
        <v>183</v>
      </c>
      <c r="I11" s="15" t="s">
        <v>78</v>
      </c>
      <c r="J11" s="15" t="s">
        <v>130</v>
      </c>
      <c r="K11" s="224" t="s">
        <v>664</v>
      </c>
      <c r="L11" s="224" t="s">
        <v>652</v>
      </c>
      <c r="M11" s="224" t="s">
        <v>653</v>
      </c>
      <c r="N11" s="204">
        <v>90.488</v>
      </c>
      <c r="O11" s="204">
        <v>90.488</v>
      </c>
      <c r="P11" s="204">
        <v>0</v>
      </c>
      <c r="Q11" s="204">
        <v>0</v>
      </c>
      <c r="R11" s="204">
        <v>0</v>
      </c>
    </row>
    <row r="12" spans="1:18" s="109" customFormat="1" ht="120" customHeight="1">
      <c r="A12" s="79"/>
      <c r="B12" s="56"/>
      <c r="C12" s="56"/>
      <c r="D12" s="245"/>
      <c r="E12" s="15" t="s">
        <v>28</v>
      </c>
      <c r="F12" s="15" t="s">
        <v>167</v>
      </c>
      <c r="G12" s="15" t="s">
        <v>77</v>
      </c>
      <c r="H12" s="168"/>
      <c r="I12" s="15"/>
      <c r="J12" s="15"/>
      <c r="K12" s="224"/>
      <c r="L12" s="224"/>
      <c r="M12" s="224"/>
      <c r="N12" s="204"/>
      <c r="O12" s="204"/>
      <c r="P12" s="204"/>
      <c r="Q12" s="204"/>
      <c r="R12" s="204"/>
    </row>
    <row r="13" spans="1:18" s="109" customFormat="1" ht="120">
      <c r="A13" s="243"/>
      <c r="B13" s="69"/>
      <c r="C13" s="56"/>
      <c r="D13" s="245" t="s">
        <v>3</v>
      </c>
      <c r="E13" s="15"/>
      <c r="F13" s="15"/>
      <c r="G13" s="15"/>
      <c r="H13" s="15"/>
      <c r="I13" s="15"/>
      <c r="J13" s="15"/>
      <c r="K13" s="15" t="s">
        <v>752</v>
      </c>
      <c r="L13" s="15" t="s">
        <v>140</v>
      </c>
      <c r="M13" s="15" t="s">
        <v>141</v>
      </c>
      <c r="N13" s="204">
        <f>16570.33637+12.06275</f>
        <v>16582.399120000002</v>
      </c>
      <c r="O13" s="204">
        <f>16497.67011+12.06275</f>
        <v>16509.73286</v>
      </c>
      <c r="P13" s="204">
        <v>16158.3</v>
      </c>
      <c r="Q13" s="235">
        <v>16158.3</v>
      </c>
      <c r="R13" s="235">
        <v>16158.3</v>
      </c>
    </row>
    <row r="14" spans="1:18" s="109" customFormat="1" ht="84" customHeight="1">
      <c r="A14" s="243"/>
      <c r="B14" s="56"/>
      <c r="C14" s="56"/>
      <c r="D14" s="245"/>
      <c r="E14" s="15"/>
      <c r="F14" s="15"/>
      <c r="G14" s="15"/>
      <c r="H14" s="15"/>
      <c r="I14" s="15"/>
      <c r="J14" s="15"/>
      <c r="K14" s="15" t="s">
        <v>1008</v>
      </c>
      <c r="L14" s="15" t="s">
        <v>45</v>
      </c>
      <c r="M14" s="15" t="s">
        <v>363</v>
      </c>
      <c r="N14" s="204"/>
      <c r="O14" s="204"/>
      <c r="P14" s="204"/>
      <c r="Q14" s="235"/>
      <c r="R14" s="235"/>
    </row>
    <row r="15" spans="1:18" s="109" customFormat="1" ht="60.75" customHeight="1">
      <c r="A15" s="32"/>
      <c r="B15" s="63"/>
      <c r="C15" s="13"/>
      <c r="D15" s="38" t="s">
        <v>517</v>
      </c>
      <c r="E15" s="15"/>
      <c r="F15" s="15"/>
      <c r="G15" s="15"/>
      <c r="H15" s="15"/>
      <c r="I15" s="15"/>
      <c r="J15" s="15"/>
      <c r="K15" s="15" t="s">
        <v>757</v>
      </c>
      <c r="L15" s="68" t="s">
        <v>500</v>
      </c>
      <c r="M15" s="72" t="s">
        <v>758</v>
      </c>
      <c r="N15" s="48">
        <v>7168.74556</v>
      </c>
      <c r="O15" s="48">
        <v>7074.79605</v>
      </c>
      <c r="P15" s="48">
        <v>7652.5</v>
      </c>
      <c r="Q15" s="97">
        <v>7652.5</v>
      </c>
      <c r="R15" s="97">
        <v>7652.5</v>
      </c>
    </row>
    <row r="16" spans="1:18" s="109" customFormat="1" ht="70.5" customHeight="1">
      <c r="A16" s="29"/>
      <c r="B16" s="5" t="s">
        <v>927</v>
      </c>
      <c r="C16" s="6"/>
      <c r="D16" s="34" t="s">
        <v>206</v>
      </c>
      <c r="E16" s="15"/>
      <c r="F16" s="15"/>
      <c r="G16" s="99"/>
      <c r="H16" s="15" t="s">
        <v>329</v>
      </c>
      <c r="I16" s="15" t="s">
        <v>330</v>
      </c>
      <c r="J16" s="15" t="s">
        <v>331</v>
      </c>
      <c r="K16" s="15" t="s">
        <v>11</v>
      </c>
      <c r="L16" s="15" t="s">
        <v>133</v>
      </c>
      <c r="M16" s="15" t="s">
        <v>57</v>
      </c>
      <c r="N16" s="42">
        <v>151.743</v>
      </c>
      <c r="O16" s="42">
        <v>151.743</v>
      </c>
      <c r="P16" s="42">
        <v>151.7</v>
      </c>
      <c r="Q16" s="42">
        <v>151.7</v>
      </c>
      <c r="R16" s="42">
        <v>151.7</v>
      </c>
    </row>
    <row r="17" spans="1:18" s="109" customFormat="1" ht="62.25" customHeight="1">
      <c r="A17" s="29"/>
      <c r="B17" s="5" t="s">
        <v>193</v>
      </c>
      <c r="C17" s="6"/>
      <c r="D17" s="34" t="s">
        <v>207</v>
      </c>
      <c r="E17" s="16"/>
      <c r="F17" s="16"/>
      <c r="G17" s="124"/>
      <c r="H17" s="16"/>
      <c r="I17" s="16"/>
      <c r="J17" s="16"/>
      <c r="K17" s="16" t="s">
        <v>1009</v>
      </c>
      <c r="L17" s="16" t="s">
        <v>500</v>
      </c>
      <c r="M17" s="16" t="s">
        <v>362</v>
      </c>
      <c r="N17" s="42">
        <v>3456.18893</v>
      </c>
      <c r="O17" s="42">
        <v>0</v>
      </c>
      <c r="P17" s="42">
        <v>6260</v>
      </c>
      <c r="Q17" s="42">
        <v>6260</v>
      </c>
      <c r="R17" s="42">
        <v>6260</v>
      </c>
    </row>
    <row r="18" spans="1:18" s="108" customFormat="1" ht="26.25" customHeight="1">
      <c r="A18" s="28" t="s">
        <v>83</v>
      </c>
      <c r="B18" s="231" t="s">
        <v>644</v>
      </c>
      <c r="C18" s="232"/>
      <c r="D18" s="232"/>
      <c r="E18" s="232"/>
      <c r="F18" s="232"/>
      <c r="G18" s="232"/>
      <c r="H18" s="232"/>
      <c r="I18" s="232"/>
      <c r="J18" s="232"/>
      <c r="K18" s="232"/>
      <c r="L18" s="232"/>
      <c r="M18" s="233"/>
      <c r="N18" s="40">
        <f>SUM(N19:N21)</f>
        <v>7993.3598</v>
      </c>
      <c r="O18" s="40">
        <f>SUM(O19:O21)</f>
        <v>7993.3598</v>
      </c>
      <c r="P18" s="40">
        <f>SUM(P19:P21)</f>
        <v>7642</v>
      </c>
      <c r="Q18" s="40">
        <f>SUM(Q19:Q21)</f>
        <v>7642</v>
      </c>
      <c r="R18" s="40">
        <f>SUM(R19:R21)</f>
        <v>7642</v>
      </c>
    </row>
    <row r="19" spans="1:18" s="109" customFormat="1" ht="60.75" customHeight="1">
      <c r="A19" s="275"/>
      <c r="B19" s="218" t="s">
        <v>961</v>
      </c>
      <c r="C19" s="9"/>
      <c r="D19" s="35" t="s">
        <v>206</v>
      </c>
      <c r="E19" s="14" t="s">
        <v>22</v>
      </c>
      <c r="F19" s="14" t="s">
        <v>387</v>
      </c>
      <c r="G19" s="14" t="s">
        <v>388</v>
      </c>
      <c r="H19" s="14"/>
      <c r="I19" s="14"/>
      <c r="J19" s="14"/>
      <c r="K19" s="14" t="s">
        <v>17</v>
      </c>
      <c r="L19" s="14" t="s">
        <v>133</v>
      </c>
      <c r="M19" s="14" t="s">
        <v>169</v>
      </c>
      <c r="N19" s="234">
        <v>7993.3598</v>
      </c>
      <c r="O19" s="234">
        <v>7993.3598</v>
      </c>
      <c r="P19" s="202">
        <f>7562+80</f>
        <v>7642</v>
      </c>
      <c r="Q19" s="202">
        <v>7642</v>
      </c>
      <c r="R19" s="202">
        <v>7642</v>
      </c>
    </row>
    <row r="20" spans="1:18" s="109" customFormat="1" ht="61.5" customHeight="1">
      <c r="A20" s="276"/>
      <c r="B20" s="251"/>
      <c r="C20" s="270"/>
      <c r="D20" s="245" t="s">
        <v>206</v>
      </c>
      <c r="E20" s="15" t="s">
        <v>165</v>
      </c>
      <c r="F20" s="15" t="s">
        <v>166</v>
      </c>
      <c r="G20" s="15" t="s">
        <v>168</v>
      </c>
      <c r="H20" s="224" t="s">
        <v>183</v>
      </c>
      <c r="I20" s="224" t="s">
        <v>78</v>
      </c>
      <c r="J20" s="224" t="s">
        <v>130</v>
      </c>
      <c r="K20" s="224" t="s">
        <v>664</v>
      </c>
      <c r="L20" s="224" t="s">
        <v>652</v>
      </c>
      <c r="M20" s="224" t="s">
        <v>653</v>
      </c>
      <c r="N20" s="235"/>
      <c r="O20" s="235"/>
      <c r="P20" s="204"/>
      <c r="Q20" s="204"/>
      <c r="R20" s="204"/>
    </row>
    <row r="21" spans="1:18" s="109" customFormat="1" ht="107.25" customHeight="1">
      <c r="A21" s="277"/>
      <c r="B21" s="219"/>
      <c r="C21" s="270"/>
      <c r="D21" s="223"/>
      <c r="E21" s="15" t="s">
        <v>28</v>
      </c>
      <c r="F21" s="15" t="s">
        <v>167</v>
      </c>
      <c r="G21" s="15" t="s">
        <v>77</v>
      </c>
      <c r="H21" s="224"/>
      <c r="I21" s="224"/>
      <c r="J21" s="224"/>
      <c r="K21" s="279"/>
      <c r="L21" s="279"/>
      <c r="M21" s="279"/>
      <c r="N21" s="236"/>
      <c r="O21" s="236"/>
      <c r="P21" s="203"/>
      <c r="Q21" s="203"/>
      <c r="R21" s="203"/>
    </row>
    <row r="22" spans="1:18" s="108" customFormat="1" ht="27" customHeight="1">
      <c r="A22" s="28" t="s">
        <v>186</v>
      </c>
      <c r="B22" s="231" t="s">
        <v>390</v>
      </c>
      <c r="C22" s="232"/>
      <c r="D22" s="232"/>
      <c r="E22" s="232"/>
      <c r="F22" s="232"/>
      <c r="G22" s="232"/>
      <c r="H22" s="232"/>
      <c r="I22" s="232"/>
      <c r="J22" s="232"/>
      <c r="K22" s="232"/>
      <c r="L22" s="232"/>
      <c r="M22" s="233"/>
      <c r="N22" s="57"/>
      <c r="O22" s="57"/>
      <c r="P22" s="57"/>
      <c r="Q22" s="57"/>
      <c r="R22" s="57"/>
    </row>
    <row r="23" spans="1:18" s="108" customFormat="1" ht="84" customHeight="1">
      <c r="A23" s="275" t="s">
        <v>64</v>
      </c>
      <c r="B23" s="288" t="s">
        <v>391</v>
      </c>
      <c r="C23" s="9"/>
      <c r="D23" s="240" t="s">
        <v>100</v>
      </c>
      <c r="E23" s="73" t="s">
        <v>116</v>
      </c>
      <c r="F23" s="73" t="s">
        <v>405</v>
      </c>
      <c r="G23" s="73" t="s">
        <v>323</v>
      </c>
      <c r="H23" s="73" t="s">
        <v>42</v>
      </c>
      <c r="I23" s="73" t="s">
        <v>406</v>
      </c>
      <c r="J23" s="73" t="s">
        <v>43</v>
      </c>
      <c r="K23" s="228" t="s">
        <v>36</v>
      </c>
      <c r="L23" s="228" t="s">
        <v>133</v>
      </c>
      <c r="M23" s="228" t="s">
        <v>84</v>
      </c>
      <c r="N23" s="262">
        <v>2059.15</v>
      </c>
      <c r="O23" s="262">
        <v>2059.15</v>
      </c>
      <c r="P23" s="262">
        <v>0</v>
      </c>
      <c r="Q23" s="262">
        <v>0</v>
      </c>
      <c r="R23" s="262">
        <v>0</v>
      </c>
    </row>
    <row r="24" spans="1:18" s="108" customFormat="1" ht="96" customHeight="1">
      <c r="A24" s="276"/>
      <c r="B24" s="289"/>
      <c r="C24" s="9"/>
      <c r="D24" s="241"/>
      <c r="E24" s="82" t="s">
        <v>407</v>
      </c>
      <c r="F24" s="82" t="s">
        <v>408</v>
      </c>
      <c r="G24" s="82" t="s">
        <v>409</v>
      </c>
      <c r="H24" s="82" t="s">
        <v>410</v>
      </c>
      <c r="I24" s="82" t="s">
        <v>411</v>
      </c>
      <c r="J24" s="82" t="s">
        <v>412</v>
      </c>
      <c r="K24" s="229"/>
      <c r="L24" s="229"/>
      <c r="M24" s="229"/>
      <c r="N24" s="263"/>
      <c r="O24" s="263"/>
      <c r="P24" s="263"/>
      <c r="Q24" s="263"/>
      <c r="R24" s="263"/>
    </row>
    <row r="25" spans="1:18" s="108" customFormat="1" ht="59.25" customHeight="1">
      <c r="A25" s="276"/>
      <c r="B25" s="289"/>
      <c r="C25" s="9"/>
      <c r="D25" s="241"/>
      <c r="E25" s="82" t="s">
        <v>22</v>
      </c>
      <c r="F25" s="82" t="s">
        <v>413</v>
      </c>
      <c r="G25" s="82" t="s">
        <v>388</v>
      </c>
      <c r="H25" s="82" t="s">
        <v>414</v>
      </c>
      <c r="I25" s="82" t="s">
        <v>415</v>
      </c>
      <c r="J25" s="82" t="s">
        <v>416</v>
      </c>
      <c r="K25" s="229"/>
      <c r="L25" s="229"/>
      <c r="M25" s="229"/>
      <c r="N25" s="263"/>
      <c r="O25" s="263"/>
      <c r="P25" s="263"/>
      <c r="Q25" s="263"/>
      <c r="R25" s="263"/>
    </row>
    <row r="26" spans="1:18" s="108" customFormat="1" ht="72.75" customHeight="1">
      <c r="A26" s="277"/>
      <c r="B26" s="290"/>
      <c r="C26" s="9"/>
      <c r="D26" s="287"/>
      <c r="E26" s="83" t="s">
        <v>417</v>
      </c>
      <c r="F26" s="83" t="s">
        <v>418</v>
      </c>
      <c r="G26" s="83" t="s">
        <v>419</v>
      </c>
      <c r="H26" s="61"/>
      <c r="I26" s="61"/>
      <c r="J26" s="61"/>
      <c r="K26" s="230"/>
      <c r="L26" s="230"/>
      <c r="M26" s="230"/>
      <c r="N26" s="264"/>
      <c r="O26" s="264"/>
      <c r="P26" s="264"/>
      <c r="Q26" s="264"/>
      <c r="R26" s="264"/>
    </row>
    <row r="27" spans="1:18" s="108" customFormat="1" ht="12.75" customHeight="1">
      <c r="A27" s="75" t="s">
        <v>583</v>
      </c>
      <c r="B27" s="231" t="s">
        <v>584</v>
      </c>
      <c r="C27" s="232"/>
      <c r="D27" s="232"/>
      <c r="E27" s="232"/>
      <c r="F27" s="232"/>
      <c r="G27" s="232"/>
      <c r="H27" s="232"/>
      <c r="I27" s="232"/>
      <c r="J27" s="232"/>
      <c r="K27" s="232"/>
      <c r="L27" s="232"/>
      <c r="M27" s="233"/>
      <c r="N27" s="129"/>
      <c r="O27" s="129"/>
      <c r="P27" s="129"/>
      <c r="Q27" s="129"/>
      <c r="R27" s="129"/>
    </row>
    <row r="28" spans="1:18" s="108" customFormat="1" ht="15.75" customHeight="1">
      <c r="A28" s="28" t="s">
        <v>12</v>
      </c>
      <c r="B28" s="231" t="s">
        <v>392</v>
      </c>
      <c r="C28" s="232"/>
      <c r="D28" s="232"/>
      <c r="E28" s="232"/>
      <c r="F28" s="232"/>
      <c r="G28" s="232"/>
      <c r="H28" s="232"/>
      <c r="I28" s="232"/>
      <c r="J28" s="232"/>
      <c r="K28" s="232"/>
      <c r="L28" s="232"/>
      <c r="M28" s="233"/>
      <c r="N28" s="57"/>
      <c r="O28" s="57"/>
      <c r="P28" s="57"/>
      <c r="Q28" s="57"/>
      <c r="R28" s="57"/>
    </row>
    <row r="29" spans="1:18" s="110" customFormat="1" ht="72.75" customHeight="1">
      <c r="A29" s="28" t="s">
        <v>24</v>
      </c>
      <c r="B29" s="11" t="s">
        <v>470</v>
      </c>
      <c r="C29" s="9"/>
      <c r="D29" s="37" t="s">
        <v>132</v>
      </c>
      <c r="E29" s="51" t="s">
        <v>22</v>
      </c>
      <c r="F29" s="51" t="s">
        <v>420</v>
      </c>
      <c r="G29" s="51" t="s">
        <v>388</v>
      </c>
      <c r="H29" s="51"/>
      <c r="I29" s="51"/>
      <c r="J29" s="51"/>
      <c r="K29" s="51" t="s">
        <v>879</v>
      </c>
      <c r="L29" s="51" t="s">
        <v>500</v>
      </c>
      <c r="M29" s="84" t="s">
        <v>21</v>
      </c>
      <c r="N29" s="58">
        <v>727.7</v>
      </c>
      <c r="O29" s="58">
        <v>727.37902</v>
      </c>
      <c r="P29" s="58">
        <v>727.7</v>
      </c>
      <c r="Q29" s="58">
        <v>727.7</v>
      </c>
      <c r="R29" s="58">
        <v>727.7</v>
      </c>
    </row>
    <row r="30" spans="1:18" s="108" customFormat="1" ht="25.5" customHeight="1">
      <c r="A30" s="28" t="s">
        <v>29</v>
      </c>
      <c r="B30" s="231" t="s">
        <v>699</v>
      </c>
      <c r="C30" s="232"/>
      <c r="D30" s="232"/>
      <c r="E30" s="232"/>
      <c r="F30" s="232"/>
      <c r="G30" s="232"/>
      <c r="H30" s="232"/>
      <c r="I30" s="232"/>
      <c r="J30" s="232"/>
      <c r="K30" s="232"/>
      <c r="L30" s="232"/>
      <c r="M30" s="233"/>
      <c r="N30" s="40">
        <f>SUM(N31:N41)</f>
        <v>20481.99279</v>
      </c>
      <c r="O30" s="40">
        <f>SUM(O31:O41)</f>
        <v>20171.90134</v>
      </c>
      <c r="P30" s="40">
        <f>SUM(P31:P41)</f>
        <v>20522.800000000003</v>
      </c>
      <c r="Q30" s="40">
        <f>SUM(Q31:Q41)</f>
        <v>20422.800000000003</v>
      </c>
      <c r="R30" s="40">
        <f>SUM(R31:R41)</f>
        <v>19822.800000000003</v>
      </c>
    </row>
    <row r="31" spans="1:18" s="109" customFormat="1" ht="60.75" customHeight="1">
      <c r="A31" s="220"/>
      <c r="B31" s="218" t="s">
        <v>191</v>
      </c>
      <c r="C31" s="6"/>
      <c r="D31" s="222" t="s">
        <v>192</v>
      </c>
      <c r="E31" s="14" t="s">
        <v>22</v>
      </c>
      <c r="F31" s="14" t="s">
        <v>421</v>
      </c>
      <c r="G31" s="14" t="s">
        <v>388</v>
      </c>
      <c r="H31" s="14" t="s">
        <v>174</v>
      </c>
      <c r="I31" s="14" t="s">
        <v>145</v>
      </c>
      <c r="J31" s="14" t="s">
        <v>21</v>
      </c>
      <c r="K31" s="14" t="s">
        <v>784</v>
      </c>
      <c r="L31" s="14" t="s">
        <v>544</v>
      </c>
      <c r="M31" s="14" t="s">
        <v>545</v>
      </c>
      <c r="N31" s="202">
        <v>14960.83</v>
      </c>
      <c r="O31" s="202">
        <v>14822.4542</v>
      </c>
      <c r="P31" s="202">
        <f>14658.7+300</f>
        <v>14958.7</v>
      </c>
      <c r="Q31" s="202">
        <v>14958.7</v>
      </c>
      <c r="R31" s="202">
        <v>14958.7</v>
      </c>
    </row>
    <row r="32" spans="1:18" s="109" customFormat="1" ht="120">
      <c r="A32" s="243"/>
      <c r="B32" s="251"/>
      <c r="C32" s="6"/>
      <c r="D32" s="245"/>
      <c r="E32" s="15" t="s">
        <v>384</v>
      </c>
      <c r="F32" s="15" t="s">
        <v>542</v>
      </c>
      <c r="G32" s="15" t="s">
        <v>386</v>
      </c>
      <c r="H32" s="15" t="s">
        <v>543</v>
      </c>
      <c r="I32" s="15" t="s">
        <v>78</v>
      </c>
      <c r="J32" s="15" t="s">
        <v>84</v>
      </c>
      <c r="K32" s="15" t="s">
        <v>752</v>
      </c>
      <c r="L32" s="15" t="s">
        <v>544</v>
      </c>
      <c r="M32" s="15" t="s">
        <v>545</v>
      </c>
      <c r="N32" s="204"/>
      <c r="O32" s="204"/>
      <c r="P32" s="204"/>
      <c r="Q32" s="204"/>
      <c r="R32" s="204"/>
    </row>
    <row r="33" spans="1:18" s="109" customFormat="1" ht="83.25" customHeight="1">
      <c r="A33" s="243"/>
      <c r="B33" s="251"/>
      <c r="C33" s="6"/>
      <c r="D33" s="245"/>
      <c r="E33" s="15"/>
      <c r="F33" s="15"/>
      <c r="G33" s="15"/>
      <c r="H33" s="15"/>
      <c r="I33" s="15"/>
      <c r="J33" s="15"/>
      <c r="K33" s="15" t="s">
        <v>546</v>
      </c>
      <c r="L33" s="15" t="s">
        <v>547</v>
      </c>
      <c r="M33" s="15" t="s">
        <v>548</v>
      </c>
      <c r="N33" s="204"/>
      <c r="O33" s="204"/>
      <c r="P33" s="204"/>
      <c r="Q33" s="204"/>
      <c r="R33" s="204"/>
    </row>
    <row r="34" spans="1:18" s="109" customFormat="1" ht="58.5" customHeight="1">
      <c r="A34" s="243"/>
      <c r="B34" s="251"/>
      <c r="C34" s="6"/>
      <c r="D34" s="245"/>
      <c r="E34" s="15"/>
      <c r="F34" s="15"/>
      <c r="G34" s="15"/>
      <c r="H34" s="15"/>
      <c r="I34" s="15"/>
      <c r="J34" s="15"/>
      <c r="K34" s="15" t="s">
        <v>646</v>
      </c>
      <c r="L34" s="15" t="s">
        <v>500</v>
      </c>
      <c r="M34" s="15" t="s">
        <v>647</v>
      </c>
      <c r="N34" s="204"/>
      <c r="O34" s="204"/>
      <c r="P34" s="204"/>
      <c r="Q34" s="204"/>
      <c r="R34" s="204"/>
    </row>
    <row r="35" spans="1:18" s="109" customFormat="1" ht="57" customHeight="1">
      <c r="A35" s="243"/>
      <c r="B35" s="251"/>
      <c r="C35" s="270"/>
      <c r="D35" s="245"/>
      <c r="E35" s="15" t="s">
        <v>165</v>
      </c>
      <c r="F35" s="15" t="s">
        <v>404</v>
      </c>
      <c r="G35" s="15" t="s">
        <v>168</v>
      </c>
      <c r="H35" s="224" t="s">
        <v>183</v>
      </c>
      <c r="I35" s="224" t="s">
        <v>78</v>
      </c>
      <c r="J35" s="224" t="s">
        <v>130</v>
      </c>
      <c r="K35" s="224" t="s">
        <v>664</v>
      </c>
      <c r="L35" s="224" t="s">
        <v>652</v>
      </c>
      <c r="M35" s="224" t="s">
        <v>653</v>
      </c>
      <c r="N35" s="204"/>
      <c r="O35" s="204"/>
      <c r="P35" s="204"/>
      <c r="Q35" s="204"/>
      <c r="R35" s="204"/>
    </row>
    <row r="36" spans="1:18" s="109" customFormat="1" ht="108.75" customHeight="1">
      <c r="A36" s="221"/>
      <c r="B36" s="219"/>
      <c r="C36" s="270"/>
      <c r="D36" s="66"/>
      <c r="E36" s="15" t="s">
        <v>28</v>
      </c>
      <c r="F36" s="15" t="s">
        <v>167</v>
      </c>
      <c r="G36" s="15" t="s">
        <v>77</v>
      </c>
      <c r="H36" s="224"/>
      <c r="I36" s="224"/>
      <c r="J36" s="224"/>
      <c r="K36" s="224"/>
      <c r="L36" s="224"/>
      <c r="M36" s="224"/>
      <c r="N36" s="97"/>
      <c r="O36" s="97"/>
      <c r="P36" s="97"/>
      <c r="Q36" s="97"/>
      <c r="R36" s="97"/>
    </row>
    <row r="37" spans="1:18" s="109" customFormat="1" ht="105.75" customHeight="1">
      <c r="A37" s="29"/>
      <c r="B37" s="5" t="s">
        <v>962</v>
      </c>
      <c r="C37" s="6"/>
      <c r="D37" s="34" t="s">
        <v>206</v>
      </c>
      <c r="E37" s="15"/>
      <c r="F37" s="15"/>
      <c r="G37" s="15"/>
      <c r="H37" s="15" t="s">
        <v>553</v>
      </c>
      <c r="I37" s="15" t="s">
        <v>554</v>
      </c>
      <c r="J37" s="15" t="s">
        <v>545</v>
      </c>
      <c r="K37" s="15" t="s">
        <v>97</v>
      </c>
      <c r="L37" s="15" t="s">
        <v>5</v>
      </c>
      <c r="M37" s="15" t="s">
        <v>21</v>
      </c>
      <c r="N37" s="42">
        <v>1276.37</v>
      </c>
      <c r="O37" s="42">
        <v>1255.67136</v>
      </c>
      <c r="P37" s="42">
        <v>1339.7</v>
      </c>
      <c r="Q37" s="42">
        <v>1339.7</v>
      </c>
      <c r="R37" s="42">
        <v>1339.7</v>
      </c>
    </row>
    <row r="38" spans="1:18" s="109" customFormat="1" ht="24">
      <c r="A38" s="79"/>
      <c r="B38" s="18" t="s">
        <v>963</v>
      </c>
      <c r="C38" s="6"/>
      <c r="D38" s="35" t="s">
        <v>662</v>
      </c>
      <c r="E38" s="15"/>
      <c r="F38" s="15"/>
      <c r="G38" s="99"/>
      <c r="H38" s="125"/>
      <c r="I38" s="15"/>
      <c r="J38" s="15"/>
      <c r="K38" s="15"/>
      <c r="L38" s="15"/>
      <c r="M38" s="15"/>
      <c r="N38" s="46">
        <v>700</v>
      </c>
      <c r="O38" s="46">
        <v>552.59178</v>
      </c>
      <c r="P38" s="46">
        <v>700</v>
      </c>
      <c r="Q38" s="46">
        <v>600</v>
      </c>
      <c r="R38" s="46">
        <v>0</v>
      </c>
    </row>
    <row r="39" spans="1:18" s="109" customFormat="1" ht="26.25" customHeight="1">
      <c r="A39" s="220"/>
      <c r="B39" s="255" t="s">
        <v>367</v>
      </c>
      <c r="C39" s="6"/>
      <c r="D39" s="222" t="s">
        <v>192</v>
      </c>
      <c r="E39" s="126"/>
      <c r="F39" s="126"/>
      <c r="G39" s="127"/>
      <c r="H39" s="224" t="s">
        <v>549</v>
      </c>
      <c r="I39" s="224" t="s">
        <v>550</v>
      </c>
      <c r="J39" s="224" t="s">
        <v>548</v>
      </c>
      <c r="K39" s="15" t="s">
        <v>551</v>
      </c>
      <c r="L39" s="15" t="s">
        <v>129</v>
      </c>
      <c r="M39" s="15" t="s">
        <v>548</v>
      </c>
      <c r="N39" s="202">
        <f>2359.47375+1185.31904</f>
        <v>3544.7927900000004</v>
      </c>
      <c r="O39" s="202">
        <f>2355.86496+1185.31904</f>
        <v>3541.184</v>
      </c>
      <c r="P39" s="202">
        <f>2308.6+85.8+1130</f>
        <v>3524.4</v>
      </c>
      <c r="Q39" s="202">
        <v>3524.4</v>
      </c>
      <c r="R39" s="202">
        <v>3524.4</v>
      </c>
    </row>
    <row r="40" spans="1:18" s="109" customFormat="1" ht="168" customHeight="1">
      <c r="A40" s="243"/>
      <c r="B40" s="260"/>
      <c r="C40" s="6"/>
      <c r="D40" s="245"/>
      <c r="E40" s="15" t="s">
        <v>555</v>
      </c>
      <c r="F40" s="15" t="s">
        <v>556</v>
      </c>
      <c r="G40" s="99" t="s">
        <v>557</v>
      </c>
      <c r="H40" s="224"/>
      <c r="I40" s="224"/>
      <c r="J40" s="224"/>
      <c r="K40" s="15" t="s">
        <v>1010</v>
      </c>
      <c r="L40" s="15" t="s">
        <v>552</v>
      </c>
      <c r="M40" s="15" t="s">
        <v>545</v>
      </c>
      <c r="N40" s="204"/>
      <c r="O40" s="204"/>
      <c r="P40" s="204"/>
      <c r="Q40" s="204"/>
      <c r="R40" s="204"/>
    </row>
    <row r="41" spans="1:18" s="109" customFormat="1" ht="36.75" customHeight="1">
      <c r="A41" s="221"/>
      <c r="B41" s="256"/>
      <c r="C41" s="6"/>
      <c r="D41" s="223"/>
      <c r="E41" s="105"/>
      <c r="F41" s="105"/>
      <c r="G41" s="128"/>
      <c r="H41" s="244"/>
      <c r="I41" s="244"/>
      <c r="J41" s="244"/>
      <c r="K41" s="22" t="s">
        <v>1011</v>
      </c>
      <c r="L41" s="22" t="s">
        <v>368</v>
      </c>
      <c r="M41" s="22" t="s">
        <v>369</v>
      </c>
      <c r="N41" s="203"/>
      <c r="O41" s="203"/>
      <c r="P41" s="203"/>
      <c r="Q41" s="203"/>
      <c r="R41" s="203"/>
    </row>
    <row r="42" spans="1:18" s="108" customFormat="1" ht="15.75" customHeight="1">
      <c r="A42" s="28" t="s">
        <v>142</v>
      </c>
      <c r="B42" s="231" t="s">
        <v>148</v>
      </c>
      <c r="C42" s="232"/>
      <c r="D42" s="232"/>
      <c r="E42" s="232"/>
      <c r="F42" s="232"/>
      <c r="G42" s="232"/>
      <c r="H42" s="232"/>
      <c r="I42" s="232"/>
      <c r="J42" s="232"/>
      <c r="K42" s="232"/>
      <c r="L42" s="232"/>
      <c r="M42" s="233"/>
      <c r="N42" s="57"/>
      <c r="O42" s="57"/>
      <c r="P42" s="57"/>
      <c r="Q42" s="57"/>
      <c r="R42" s="57"/>
    </row>
    <row r="43" spans="1:18" s="110" customFormat="1" ht="14.25" customHeight="1">
      <c r="A43" s="28" t="s">
        <v>6</v>
      </c>
      <c r="B43" s="231" t="s">
        <v>7</v>
      </c>
      <c r="C43" s="232"/>
      <c r="D43" s="232"/>
      <c r="E43" s="232"/>
      <c r="F43" s="232"/>
      <c r="G43" s="232"/>
      <c r="H43" s="232"/>
      <c r="I43" s="232"/>
      <c r="J43" s="232"/>
      <c r="K43" s="232"/>
      <c r="L43" s="232"/>
      <c r="M43" s="233"/>
      <c r="N43" s="40">
        <f>SUM(N44:N47)</f>
        <v>11166.940200000001</v>
      </c>
      <c r="O43" s="40">
        <f>SUM(O44:O47)</f>
        <v>6332.594940000001</v>
      </c>
      <c r="P43" s="40">
        <f>SUM(P44:P47)</f>
        <v>13077</v>
      </c>
      <c r="Q43" s="40">
        <f>SUM(Q44:Q47)</f>
        <v>13077</v>
      </c>
      <c r="R43" s="40">
        <f>SUM(R44:R47)</f>
        <v>13077</v>
      </c>
    </row>
    <row r="44" spans="1:18" s="110" customFormat="1" ht="60.75" customHeight="1">
      <c r="A44" s="220"/>
      <c r="B44" s="17" t="s">
        <v>952</v>
      </c>
      <c r="C44" s="6"/>
      <c r="D44" s="222" t="s">
        <v>206</v>
      </c>
      <c r="E44" s="14" t="s">
        <v>22</v>
      </c>
      <c r="F44" s="14" t="s">
        <v>422</v>
      </c>
      <c r="G44" s="14" t="s">
        <v>388</v>
      </c>
      <c r="H44" s="14"/>
      <c r="I44" s="14"/>
      <c r="J44" s="14"/>
      <c r="K44" s="225" t="s">
        <v>1012</v>
      </c>
      <c r="L44" s="225" t="s">
        <v>262</v>
      </c>
      <c r="M44" s="225" t="s">
        <v>226</v>
      </c>
      <c r="N44" s="104">
        <f>99.9+4572.71338+3154.32682</f>
        <v>7826.9402</v>
      </c>
      <c r="O44" s="104">
        <f>99.9+2772.71338+3154.32682</f>
        <v>6026.940200000001</v>
      </c>
      <c r="P44" s="104">
        <v>3305</v>
      </c>
      <c r="Q44" s="104">
        <v>3305</v>
      </c>
      <c r="R44" s="104">
        <v>3305</v>
      </c>
    </row>
    <row r="45" spans="1:18" s="110" customFormat="1" ht="60" customHeight="1">
      <c r="A45" s="243"/>
      <c r="B45" s="136" t="s">
        <v>953</v>
      </c>
      <c r="C45" s="6"/>
      <c r="D45" s="245"/>
      <c r="E45" s="15"/>
      <c r="F45" s="15"/>
      <c r="G45" s="15"/>
      <c r="H45" s="15"/>
      <c r="I45" s="15"/>
      <c r="J45" s="15"/>
      <c r="K45" s="224"/>
      <c r="L45" s="224"/>
      <c r="M45" s="224"/>
      <c r="N45" s="106"/>
      <c r="O45" s="106"/>
      <c r="P45" s="106">
        <v>9772</v>
      </c>
      <c r="Q45" s="106">
        <v>9772</v>
      </c>
      <c r="R45" s="106">
        <v>9772</v>
      </c>
    </row>
    <row r="46" spans="1:18" s="110" customFormat="1" ht="96">
      <c r="A46" s="29"/>
      <c r="B46" s="102" t="s">
        <v>1013</v>
      </c>
      <c r="C46" s="6"/>
      <c r="D46" s="34" t="s">
        <v>206</v>
      </c>
      <c r="E46" s="15"/>
      <c r="F46" s="15"/>
      <c r="G46" s="15"/>
      <c r="H46" s="15"/>
      <c r="I46" s="15"/>
      <c r="J46" s="15"/>
      <c r="K46" s="15" t="s">
        <v>1014</v>
      </c>
      <c r="L46" s="15" t="s">
        <v>500</v>
      </c>
      <c r="M46" s="15" t="s">
        <v>1015</v>
      </c>
      <c r="N46" s="103">
        <v>340</v>
      </c>
      <c r="O46" s="103">
        <v>305.65474</v>
      </c>
      <c r="P46" s="103">
        <v>0</v>
      </c>
      <c r="Q46" s="103">
        <v>0</v>
      </c>
      <c r="R46" s="103">
        <v>0</v>
      </c>
    </row>
    <row r="47" spans="1:18" s="110" customFormat="1" ht="85.5" customHeight="1">
      <c r="A47" s="29"/>
      <c r="B47" s="102" t="s">
        <v>1016</v>
      </c>
      <c r="C47" s="6"/>
      <c r="D47" s="34" t="s">
        <v>206</v>
      </c>
      <c r="E47" s="16"/>
      <c r="F47" s="16"/>
      <c r="G47" s="16"/>
      <c r="H47" s="16"/>
      <c r="I47" s="16"/>
      <c r="J47" s="16"/>
      <c r="K47" s="16" t="s">
        <v>1017</v>
      </c>
      <c r="L47" s="16" t="s">
        <v>500</v>
      </c>
      <c r="M47" s="16" t="s">
        <v>1018</v>
      </c>
      <c r="N47" s="103">
        <v>3000</v>
      </c>
      <c r="O47" s="103">
        <v>0</v>
      </c>
      <c r="P47" s="103">
        <v>0</v>
      </c>
      <c r="Q47" s="103">
        <v>0</v>
      </c>
      <c r="R47" s="103">
        <v>0</v>
      </c>
    </row>
    <row r="48" spans="1:18" s="108" customFormat="1" ht="12.75" customHeight="1">
      <c r="A48" s="28" t="s">
        <v>190</v>
      </c>
      <c r="B48" s="231" t="s">
        <v>585</v>
      </c>
      <c r="C48" s="232"/>
      <c r="D48" s="232"/>
      <c r="E48" s="232"/>
      <c r="F48" s="232"/>
      <c r="G48" s="232"/>
      <c r="H48" s="232"/>
      <c r="I48" s="232"/>
      <c r="J48" s="232"/>
      <c r="K48" s="232"/>
      <c r="L48" s="232"/>
      <c r="M48" s="233"/>
      <c r="N48" s="40">
        <f>SUM(N49)</f>
        <v>0</v>
      </c>
      <c r="O48" s="40"/>
      <c r="P48" s="40">
        <f>SUM(P49)</f>
        <v>0</v>
      </c>
      <c r="Q48" s="40">
        <f>SUM(Q49)</f>
        <v>0</v>
      </c>
      <c r="R48" s="40">
        <v>0</v>
      </c>
    </row>
    <row r="49" spans="1:18" s="109" customFormat="1" ht="96" hidden="1">
      <c r="A49" s="30"/>
      <c r="B49" s="18"/>
      <c r="C49" s="6"/>
      <c r="D49" s="35" t="s">
        <v>8</v>
      </c>
      <c r="E49" s="14" t="s">
        <v>22</v>
      </c>
      <c r="F49" s="14" t="s">
        <v>111</v>
      </c>
      <c r="G49" s="14" t="s">
        <v>388</v>
      </c>
      <c r="H49" s="14" t="s">
        <v>464</v>
      </c>
      <c r="I49" s="14" t="s">
        <v>465</v>
      </c>
      <c r="J49" s="14" t="s">
        <v>466</v>
      </c>
      <c r="K49" s="14"/>
      <c r="L49" s="14"/>
      <c r="M49" s="14"/>
      <c r="N49" s="148"/>
      <c r="O49" s="148"/>
      <c r="P49" s="148"/>
      <c r="Q49" s="148"/>
      <c r="R49" s="148"/>
    </row>
    <row r="50" spans="1:18" s="108" customFormat="1" ht="38.25" customHeight="1">
      <c r="A50" s="28" t="s">
        <v>89</v>
      </c>
      <c r="B50" s="231" t="s">
        <v>700</v>
      </c>
      <c r="C50" s="232"/>
      <c r="D50" s="232"/>
      <c r="E50" s="232"/>
      <c r="F50" s="232"/>
      <c r="G50" s="232"/>
      <c r="H50" s="232"/>
      <c r="I50" s="232"/>
      <c r="J50" s="232"/>
      <c r="K50" s="232"/>
      <c r="L50" s="232"/>
      <c r="M50" s="233"/>
      <c r="N50" s="40">
        <f>SUM(N51:N53)</f>
        <v>2881.87973</v>
      </c>
      <c r="O50" s="40">
        <f>SUM(O51:O53)</f>
        <v>2767.26444</v>
      </c>
      <c r="P50" s="40">
        <f>SUM(P51:P53)</f>
        <v>3372.8</v>
      </c>
      <c r="Q50" s="40">
        <f>SUM(Q51:Q53)</f>
        <v>12872.8</v>
      </c>
      <c r="R50" s="40">
        <f>SUM(R51:R53)</f>
        <v>12872.8</v>
      </c>
    </row>
    <row r="51" spans="1:18" s="109" customFormat="1" ht="83.25" customHeight="1">
      <c r="A51" s="133"/>
      <c r="B51" s="18" t="s">
        <v>227</v>
      </c>
      <c r="C51" s="6"/>
      <c r="D51" s="35" t="s">
        <v>173</v>
      </c>
      <c r="E51" s="225" t="s">
        <v>22</v>
      </c>
      <c r="F51" s="225" t="s">
        <v>59</v>
      </c>
      <c r="G51" s="225" t="s">
        <v>388</v>
      </c>
      <c r="H51" s="225" t="s">
        <v>271</v>
      </c>
      <c r="I51" s="225" t="s">
        <v>272</v>
      </c>
      <c r="J51" s="225" t="s">
        <v>273</v>
      </c>
      <c r="K51" s="14" t="s">
        <v>631</v>
      </c>
      <c r="L51" s="14" t="s">
        <v>264</v>
      </c>
      <c r="M51" s="14" t="s">
        <v>265</v>
      </c>
      <c r="N51" s="46">
        <v>2881.87973</v>
      </c>
      <c r="O51" s="46">
        <v>2767.26444</v>
      </c>
      <c r="P51" s="46">
        <v>2928</v>
      </c>
      <c r="Q51" s="46">
        <v>3372.8</v>
      </c>
      <c r="R51" s="46">
        <v>3372.8</v>
      </c>
    </row>
    <row r="52" spans="1:18" s="109" customFormat="1" ht="102" customHeight="1">
      <c r="A52" s="167"/>
      <c r="B52" s="69"/>
      <c r="C52" s="12"/>
      <c r="D52" s="36"/>
      <c r="E52" s="224"/>
      <c r="F52" s="224"/>
      <c r="G52" s="224"/>
      <c r="H52" s="224"/>
      <c r="I52" s="224"/>
      <c r="J52" s="224"/>
      <c r="K52" s="15" t="s">
        <v>1154</v>
      </c>
      <c r="L52" s="15" t="s">
        <v>500</v>
      </c>
      <c r="M52" s="15" t="s">
        <v>1155</v>
      </c>
      <c r="N52" s="52"/>
      <c r="O52" s="52"/>
      <c r="P52" s="52"/>
      <c r="Q52" s="52"/>
      <c r="R52" s="52"/>
    </row>
    <row r="53" spans="1:18" s="109" customFormat="1" ht="84">
      <c r="A53" s="167"/>
      <c r="B53" s="69" t="s">
        <v>964</v>
      </c>
      <c r="C53" s="12"/>
      <c r="D53" s="36" t="s">
        <v>173</v>
      </c>
      <c r="E53" s="224"/>
      <c r="F53" s="224"/>
      <c r="G53" s="224"/>
      <c r="H53" s="224"/>
      <c r="I53" s="224"/>
      <c r="J53" s="224"/>
      <c r="K53" s="15" t="s">
        <v>941</v>
      </c>
      <c r="L53" s="15" t="s">
        <v>500</v>
      </c>
      <c r="M53" s="15" t="s">
        <v>622</v>
      </c>
      <c r="N53" s="52">
        <v>0</v>
      </c>
      <c r="O53" s="52"/>
      <c r="P53" s="52">
        <v>444.8</v>
      </c>
      <c r="Q53" s="52">
        <v>9500</v>
      </c>
      <c r="R53" s="52">
        <v>9500</v>
      </c>
    </row>
    <row r="54" spans="1:18" s="108" customFormat="1" ht="14.25" customHeight="1">
      <c r="A54" s="28" t="s">
        <v>170</v>
      </c>
      <c r="B54" s="231" t="s">
        <v>112</v>
      </c>
      <c r="C54" s="232"/>
      <c r="D54" s="232"/>
      <c r="E54" s="232"/>
      <c r="F54" s="232"/>
      <c r="G54" s="232"/>
      <c r="H54" s="232"/>
      <c r="I54" s="232"/>
      <c r="J54" s="232"/>
      <c r="K54" s="232"/>
      <c r="L54" s="232"/>
      <c r="M54" s="233"/>
      <c r="N54" s="40">
        <f>SUM(N55:N65)</f>
        <v>2356.4296999999997</v>
      </c>
      <c r="O54" s="40">
        <f>SUM(O55:O65)</f>
        <v>2306.4507</v>
      </c>
      <c r="P54" s="40">
        <f>SUM(P55:P65)</f>
        <v>3370.4</v>
      </c>
      <c r="Q54" s="40">
        <f>SUM(Q55:Q65)</f>
        <v>3371.4</v>
      </c>
      <c r="R54" s="40">
        <f>SUM(R55:R65)</f>
        <v>3372.4</v>
      </c>
    </row>
    <row r="55" spans="1:18" s="109" customFormat="1" ht="64.5" customHeight="1">
      <c r="A55" s="220"/>
      <c r="B55" s="218" t="s">
        <v>266</v>
      </c>
      <c r="C55" s="6"/>
      <c r="D55" s="222" t="s">
        <v>102</v>
      </c>
      <c r="E55" s="225" t="s">
        <v>22</v>
      </c>
      <c r="F55" s="225" t="s">
        <v>423</v>
      </c>
      <c r="G55" s="225" t="s">
        <v>388</v>
      </c>
      <c r="H55" s="14"/>
      <c r="I55" s="14"/>
      <c r="J55" s="14"/>
      <c r="K55" s="21" t="s">
        <v>750</v>
      </c>
      <c r="L55" s="21" t="s">
        <v>500</v>
      </c>
      <c r="M55" s="21" t="s">
        <v>751</v>
      </c>
      <c r="N55" s="202">
        <v>2154.50895</v>
      </c>
      <c r="O55" s="202">
        <v>2154.50895</v>
      </c>
      <c r="P55" s="202">
        <v>3017</v>
      </c>
      <c r="Q55" s="202">
        <v>3018</v>
      </c>
      <c r="R55" s="202">
        <v>3019</v>
      </c>
    </row>
    <row r="56" spans="1:18" s="109" customFormat="1" ht="12">
      <c r="A56" s="243"/>
      <c r="B56" s="251"/>
      <c r="C56" s="6"/>
      <c r="D56" s="245"/>
      <c r="E56" s="224"/>
      <c r="F56" s="224"/>
      <c r="G56" s="224"/>
      <c r="H56" s="15"/>
      <c r="I56" s="15"/>
      <c r="J56" s="15"/>
      <c r="K56" s="68" t="s">
        <v>1101</v>
      </c>
      <c r="L56" s="68"/>
      <c r="M56" s="68"/>
      <c r="N56" s="204"/>
      <c r="O56" s="204"/>
      <c r="P56" s="204"/>
      <c r="Q56" s="204"/>
      <c r="R56" s="204"/>
    </row>
    <row r="57" spans="1:18" s="109" customFormat="1" ht="60">
      <c r="A57" s="243"/>
      <c r="B57" s="251"/>
      <c r="C57" s="6"/>
      <c r="D57" s="245"/>
      <c r="E57" s="224"/>
      <c r="F57" s="224"/>
      <c r="G57" s="224"/>
      <c r="H57" s="15"/>
      <c r="I57" s="15"/>
      <c r="J57" s="15"/>
      <c r="K57" s="68" t="s">
        <v>789</v>
      </c>
      <c r="L57" s="68" t="s">
        <v>500</v>
      </c>
      <c r="M57" s="68" t="s">
        <v>788</v>
      </c>
      <c r="N57" s="204"/>
      <c r="O57" s="204"/>
      <c r="P57" s="204"/>
      <c r="Q57" s="204"/>
      <c r="R57" s="204"/>
    </row>
    <row r="58" spans="1:18" s="109" customFormat="1" ht="12">
      <c r="A58" s="243"/>
      <c r="B58" s="251"/>
      <c r="C58" s="6"/>
      <c r="D58" s="245"/>
      <c r="E58" s="15"/>
      <c r="F58" s="15"/>
      <c r="G58" s="15"/>
      <c r="H58" s="15"/>
      <c r="I58" s="15"/>
      <c r="J58" s="15"/>
      <c r="K58" s="68" t="s">
        <v>1101</v>
      </c>
      <c r="L58" s="68"/>
      <c r="M58" s="68"/>
      <c r="N58" s="204"/>
      <c r="O58" s="204"/>
      <c r="P58" s="204"/>
      <c r="Q58" s="204"/>
      <c r="R58" s="204"/>
    </row>
    <row r="59" spans="1:18" s="109" customFormat="1" ht="72">
      <c r="A59" s="243"/>
      <c r="B59" s="251"/>
      <c r="C59" s="6"/>
      <c r="D59" s="245"/>
      <c r="E59" s="15"/>
      <c r="F59" s="15"/>
      <c r="G59" s="15"/>
      <c r="H59" s="15"/>
      <c r="I59" s="15"/>
      <c r="J59" s="15"/>
      <c r="K59" s="68" t="s">
        <v>791</v>
      </c>
      <c r="L59" s="68" t="s">
        <v>500</v>
      </c>
      <c r="M59" s="68" t="s">
        <v>788</v>
      </c>
      <c r="N59" s="204"/>
      <c r="O59" s="204"/>
      <c r="P59" s="204"/>
      <c r="Q59" s="204"/>
      <c r="R59" s="204"/>
    </row>
    <row r="60" spans="1:18" s="109" customFormat="1" ht="12">
      <c r="A60" s="221"/>
      <c r="B60" s="219"/>
      <c r="C60" s="6"/>
      <c r="D60" s="223"/>
      <c r="E60" s="15"/>
      <c r="F60" s="15"/>
      <c r="G60" s="15"/>
      <c r="H60" s="15"/>
      <c r="I60" s="15"/>
      <c r="J60" s="15"/>
      <c r="K60" s="68" t="s">
        <v>1101</v>
      </c>
      <c r="L60" s="68"/>
      <c r="M60" s="68"/>
      <c r="N60" s="203"/>
      <c r="O60" s="203"/>
      <c r="P60" s="203"/>
      <c r="Q60" s="203"/>
      <c r="R60" s="203"/>
    </row>
    <row r="61" spans="1:18" s="109" customFormat="1" ht="40.5" customHeight="1">
      <c r="A61" s="220"/>
      <c r="B61" s="305" t="s">
        <v>499</v>
      </c>
      <c r="C61" s="141"/>
      <c r="D61" s="269" t="s">
        <v>102</v>
      </c>
      <c r="E61" s="278"/>
      <c r="F61" s="224"/>
      <c r="G61" s="224"/>
      <c r="H61" s="224"/>
      <c r="I61" s="224"/>
      <c r="J61" s="224"/>
      <c r="K61" s="68" t="s">
        <v>710</v>
      </c>
      <c r="L61" s="68" t="s">
        <v>500</v>
      </c>
      <c r="M61" s="68" t="s">
        <v>720</v>
      </c>
      <c r="N61" s="202">
        <v>201.92075</v>
      </c>
      <c r="O61" s="202">
        <v>151.94175</v>
      </c>
      <c r="P61" s="202">
        <v>353.4</v>
      </c>
      <c r="Q61" s="202">
        <v>353.4</v>
      </c>
      <c r="R61" s="202">
        <v>353.4</v>
      </c>
    </row>
    <row r="62" spans="1:18" s="109" customFormat="1" ht="12.75" customHeight="1">
      <c r="A62" s="243"/>
      <c r="B62" s="305"/>
      <c r="C62" s="141"/>
      <c r="D62" s="269"/>
      <c r="E62" s="278"/>
      <c r="F62" s="224"/>
      <c r="G62" s="224"/>
      <c r="H62" s="224"/>
      <c r="I62" s="224"/>
      <c r="J62" s="224"/>
      <c r="K62" s="68" t="s">
        <v>1101</v>
      </c>
      <c r="L62" s="68"/>
      <c r="M62" s="68"/>
      <c r="N62" s="204"/>
      <c r="O62" s="204"/>
      <c r="P62" s="204"/>
      <c r="Q62" s="204"/>
      <c r="R62" s="204"/>
    </row>
    <row r="63" spans="1:18" s="109" customFormat="1" ht="48">
      <c r="A63" s="243"/>
      <c r="B63" s="305"/>
      <c r="C63" s="141"/>
      <c r="D63" s="269"/>
      <c r="E63" s="278"/>
      <c r="F63" s="224"/>
      <c r="G63" s="224"/>
      <c r="H63" s="224"/>
      <c r="I63" s="224"/>
      <c r="J63" s="224"/>
      <c r="K63" s="68" t="s">
        <v>1103</v>
      </c>
      <c r="L63" s="68" t="s">
        <v>500</v>
      </c>
      <c r="M63" s="68" t="s">
        <v>1106</v>
      </c>
      <c r="N63" s="204"/>
      <c r="O63" s="204"/>
      <c r="P63" s="204"/>
      <c r="Q63" s="204"/>
      <c r="R63" s="204"/>
    </row>
    <row r="64" spans="1:18" s="109" customFormat="1" ht="84">
      <c r="A64" s="243"/>
      <c r="B64" s="305"/>
      <c r="C64" s="141"/>
      <c r="D64" s="269"/>
      <c r="E64" s="278"/>
      <c r="F64" s="224"/>
      <c r="G64" s="224"/>
      <c r="H64" s="224"/>
      <c r="I64" s="224"/>
      <c r="J64" s="224"/>
      <c r="K64" s="68" t="s">
        <v>1102</v>
      </c>
      <c r="L64" s="68" t="s">
        <v>500</v>
      </c>
      <c r="M64" s="68" t="s">
        <v>1105</v>
      </c>
      <c r="N64" s="204"/>
      <c r="O64" s="204"/>
      <c r="P64" s="204"/>
      <c r="Q64" s="204"/>
      <c r="R64" s="204"/>
    </row>
    <row r="65" spans="1:18" s="109" customFormat="1" ht="84">
      <c r="A65" s="243"/>
      <c r="B65" s="305"/>
      <c r="C65" s="141"/>
      <c r="D65" s="269"/>
      <c r="E65" s="278"/>
      <c r="F65" s="224"/>
      <c r="G65" s="224"/>
      <c r="H65" s="224"/>
      <c r="I65" s="224"/>
      <c r="J65" s="224"/>
      <c r="K65" s="68" t="s">
        <v>719</v>
      </c>
      <c r="L65" s="272" t="s">
        <v>500</v>
      </c>
      <c r="M65" s="250" t="s">
        <v>720</v>
      </c>
      <c r="N65" s="204"/>
      <c r="O65" s="204"/>
      <c r="P65" s="204"/>
      <c r="Q65" s="204"/>
      <c r="R65" s="204"/>
    </row>
    <row r="66" spans="1:18" s="109" customFormat="1" ht="12">
      <c r="A66" s="221"/>
      <c r="B66" s="305"/>
      <c r="C66" s="141"/>
      <c r="D66" s="269"/>
      <c r="E66" s="186"/>
      <c r="F66" s="186"/>
      <c r="G66" s="186"/>
      <c r="H66" s="186"/>
      <c r="I66" s="186"/>
      <c r="J66" s="186"/>
      <c r="K66" s="68" t="s">
        <v>1101</v>
      </c>
      <c r="L66" s="273"/>
      <c r="M66" s="274"/>
      <c r="N66" s="203"/>
      <c r="O66" s="203"/>
      <c r="P66" s="203"/>
      <c r="Q66" s="203"/>
      <c r="R66" s="203"/>
    </row>
    <row r="67" spans="1:18" s="108" customFormat="1" ht="12" customHeight="1">
      <c r="A67" s="28" t="s">
        <v>95</v>
      </c>
      <c r="B67" s="231" t="s">
        <v>96</v>
      </c>
      <c r="C67" s="232"/>
      <c r="D67" s="232"/>
      <c r="E67" s="232"/>
      <c r="F67" s="232"/>
      <c r="G67" s="232"/>
      <c r="H67" s="232"/>
      <c r="I67" s="232"/>
      <c r="J67" s="232"/>
      <c r="K67" s="232"/>
      <c r="L67" s="232"/>
      <c r="M67" s="233"/>
      <c r="N67" s="57"/>
      <c r="O67" s="57"/>
      <c r="P67" s="57"/>
      <c r="Q67" s="57"/>
      <c r="R67" s="57"/>
    </row>
    <row r="68" spans="1:18" s="110" customFormat="1" ht="12" customHeight="1">
      <c r="A68" s="28" t="s">
        <v>163</v>
      </c>
      <c r="B68" s="231" t="s">
        <v>124</v>
      </c>
      <c r="C68" s="232"/>
      <c r="D68" s="232"/>
      <c r="E68" s="232"/>
      <c r="F68" s="232"/>
      <c r="G68" s="232"/>
      <c r="H68" s="232"/>
      <c r="I68" s="232"/>
      <c r="J68" s="232"/>
      <c r="K68" s="232"/>
      <c r="L68" s="232"/>
      <c r="M68" s="233"/>
      <c r="N68" s="40">
        <f>SUM(N69:N79)</f>
        <v>9328.92792</v>
      </c>
      <c r="O68" s="40">
        <f>SUM(O69:O79)</f>
        <v>7777.27586</v>
      </c>
      <c r="P68" s="40">
        <f>SUM(P69:P79)</f>
        <v>3823.7</v>
      </c>
      <c r="Q68" s="40">
        <f>SUM(Q69:Q79)</f>
        <v>3537.7</v>
      </c>
      <c r="R68" s="40">
        <f>SUM(R69:R79)</f>
        <v>3537.7</v>
      </c>
    </row>
    <row r="69" spans="1:18" s="109" customFormat="1" ht="60" customHeight="1">
      <c r="A69" s="220"/>
      <c r="B69" s="218" t="s">
        <v>179</v>
      </c>
      <c r="C69" s="6"/>
      <c r="D69" s="222" t="s">
        <v>105</v>
      </c>
      <c r="E69" s="228" t="s">
        <v>424</v>
      </c>
      <c r="F69" s="228" t="s">
        <v>425</v>
      </c>
      <c r="G69" s="228" t="s">
        <v>426</v>
      </c>
      <c r="H69" s="225" t="s">
        <v>278</v>
      </c>
      <c r="I69" s="225" t="s">
        <v>279</v>
      </c>
      <c r="J69" s="225" t="s">
        <v>280</v>
      </c>
      <c r="K69" s="14" t="s">
        <v>632</v>
      </c>
      <c r="L69" s="14" t="s">
        <v>233</v>
      </c>
      <c r="M69" s="14" t="s">
        <v>234</v>
      </c>
      <c r="N69" s="202">
        <v>415.27147</v>
      </c>
      <c r="O69" s="202">
        <v>251.97147</v>
      </c>
      <c r="P69" s="202">
        <f>160+400</f>
        <v>560</v>
      </c>
      <c r="Q69" s="202">
        <f>210+400</f>
        <v>610</v>
      </c>
      <c r="R69" s="202">
        <f>210+400</f>
        <v>610</v>
      </c>
    </row>
    <row r="70" spans="1:18" s="109" customFormat="1" ht="85.5" customHeight="1">
      <c r="A70" s="221"/>
      <c r="B70" s="219"/>
      <c r="C70" s="6"/>
      <c r="D70" s="223"/>
      <c r="E70" s="229"/>
      <c r="F70" s="229"/>
      <c r="G70" s="229"/>
      <c r="H70" s="224"/>
      <c r="I70" s="224"/>
      <c r="J70" s="224"/>
      <c r="K70" s="68" t="s">
        <v>643</v>
      </c>
      <c r="L70" s="15" t="s">
        <v>171</v>
      </c>
      <c r="M70" s="15" t="s">
        <v>383</v>
      </c>
      <c r="N70" s="203"/>
      <c r="O70" s="203"/>
      <c r="P70" s="203"/>
      <c r="Q70" s="203"/>
      <c r="R70" s="203"/>
    </row>
    <row r="71" spans="1:18" s="109" customFormat="1" ht="96" customHeight="1">
      <c r="A71" s="29"/>
      <c r="B71" s="5" t="s">
        <v>1001</v>
      </c>
      <c r="C71" s="6"/>
      <c r="D71" s="34" t="s">
        <v>206</v>
      </c>
      <c r="E71" s="15" t="s">
        <v>324</v>
      </c>
      <c r="F71" s="15" t="s">
        <v>427</v>
      </c>
      <c r="G71" s="99" t="s">
        <v>428</v>
      </c>
      <c r="H71" s="15" t="s">
        <v>281</v>
      </c>
      <c r="I71" s="15" t="s">
        <v>429</v>
      </c>
      <c r="J71" s="15" t="s">
        <v>282</v>
      </c>
      <c r="K71" s="15" t="s">
        <v>999</v>
      </c>
      <c r="L71" s="15" t="s">
        <v>500</v>
      </c>
      <c r="M71" s="15" t="s">
        <v>1000</v>
      </c>
      <c r="N71" s="49">
        <v>1773.60836</v>
      </c>
      <c r="O71" s="49">
        <v>1768.86143</v>
      </c>
      <c r="P71" s="49">
        <v>2067.7</v>
      </c>
      <c r="Q71" s="49">
        <v>1767.7</v>
      </c>
      <c r="R71" s="49">
        <v>1767.7</v>
      </c>
    </row>
    <row r="72" spans="1:18" s="109" customFormat="1" ht="119.25" customHeight="1">
      <c r="A72" s="29"/>
      <c r="B72" s="5" t="s">
        <v>214</v>
      </c>
      <c r="C72" s="6"/>
      <c r="D72" s="34" t="s">
        <v>202</v>
      </c>
      <c r="E72" s="82" t="s">
        <v>22</v>
      </c>
      <c r="F72" s="82" t="s">
        <v>32</v>
      </c>
      <c r="G72" s="82" t="s">
        <v>388</v>
      </c>
      <c r="H72" s="15"/>
      <c r="I72" s="15"/>
      <c r="J72" s="15"/>
      <c r="K72" s="15" t="s">
        <v>1002</v>
      </c>
      <c r="L72" s="15" t="s">
        <v>262</v>
      </c>
      <c r="M72" s="99" t="s">
        <v>226</v>
      </c>
      <c r="N72" s="42">
        <v>106.96313</v>
      </c>
      <c r="O72" s="42">
        <v>106.96313</v>
      </c>
      <c r="P72" s="42">
        <v>1000</v>
      </c>
      <c r="Q72" s="42">
        <v>1000</v>
      </c>
      <c r="R72" s="42">
        <v>1000</v>
      </c>
    </row>
    <row r="73" spans="1:18" s="109" customFormat="1" ht="99" customHeight="1">
      <c r="A73" s="29"/>
      <c r="B73" s="5" t="s">
        <v>498</v>
      </c>
      <c r="C73" s="6"/>
      <c r="D73" s="34" t="s">
        <v>202</v>
      </c>
      <c r="E73" s="82"/>
      <c r="F73" s="82"/>
      <c r="G73" s="82"/>
      <c r="H73" s="15"/>
      <c r="I73" s="15"/>
      <c r="J73" s="15"/>
      <c r="K73" s="15" t="s">
        <v>942</v>
      </c>
      <c r="L73" s="15" t="s">
        <v>500</v>
      </c>
      <c r="M73" s="99" t="s">
        <v>890</v>
      </c>
      <c r="N73" s="42">
        <v>1383.23146</v>
      </c>
      <c r="O73" s="42">
        <v>0</v>
      </c>
      <c r="P73" s="42">
        <v>0</v>
      </c>
      <c r="Q73" s="42">
        <v>0</v>
      </c>
      <c r="R73" s="42">
        <v>0</v>
      </c>
    </row>
    <row r="74" spans="1:18" s="109" customFormat="1" ht="49.5" customHeight="1">
      <c r="A74" s="220"/>
      <c r="B74" s="255" t="s">
        <v>926</v>
      </c>
      <c r="C74" s="76"/>
      <c r="D74" s="134" t="s">
        <v>206</v>
      </c>
      <c r="E74" s="229"/>
      <c r="F74" s="229"/>
      <c r="G74" s="229"/>
      <c r="H74" s="193" t="s">
        <v>656</v>
      </c>
      <c r="I74" s="193"/>
      <c r="J74" s="193" t="s">
        <v>524</v>
      </c>
      <c r="K74" s="95" t="s">
        <v>1147</v>
      </c>
      <c r="L74" s="56" t="s">
        <v>1109</v>
      </c>
      <c r="M74" s="56" t="s">
        <v>1146</v>
      </c>
      <c r="N74" s="104">
        <v>1025.12</v>
      </c>
      <c r="O74" s="104">
        <v>1024.74633</v>
      </c>
      <c r="P74" s="104">
        <f>160+36</f>
        <v>196</v>
      </c>
      <c r="Q74" s="104">
        <f>160</f>
        <v>160</v>
      </c>
      <c r="R74" s="104">
        <f>160</f>
        <v>160</v>
      </c>
    </row>
    <row r="75" spans="1:18" s="109" customFormat="1" ht="85.5" customHeight="1">
      <c r="A75" s="243"/>
      <c r="B75" s="260"/>
      <c r="C75" s="76"/>
      <c r="D75" s="137" t="s">
        <v>105</v>
      </c>
      <c r="E75" s="229"/>
      <c r="F75" s="229"/>
      <c r="G75" s="229"/>
      <c r="H75" s="193"/>
      <c r="I75" s="193"/>
      <c r="J75" s="193"/>
      <c r="K75" s="95" t="s">
        <v>1152</v>
      </c>
      <c r="L75" s="56" t="s">
        <v>500</v>
      </c>
      <c r="M75" s="56" t="s">
        <v>1153</v>
      </c>
      <c r="N75" s="106"/>
      <c r="O75" s="106"/>
      <c r="P75" s="106"/>
      <c r="Q75" s="106"/>
      <c r="R75" s="106"/>
    </row>
    <row r="76" spans="1:18" s="110" customFormat="1" ht="72.75" customHeight="1">
      <c r="A76" s="28"/>
      <c r="B76" s="25" t="s">
        <v>869</v>
      </c>
      <c r="C76" s="6"/>
      <c r="D76" s="115" t="s">
        <v>105</v>
      </c>
      <c r="E76" s="15"/>
      <c r="F76" s="15"/>
      <c r="G76" s="15"/>
      <c r="H76" s="15"/>
      <c r="I76" s="15"/>
      <c r="J76" s="15"/>
      <c r="K76" s="121" t="s">
        <v>1003</v>
      </c>
      <c r="L76" s="68" t="s">
        <v>500</v>
      </c>
      <c r="M76" s="68" t="s">
        <v>922</v>
      </c>
      <c r="N76" s="41">
        <v>3161</v>
      </c>
      <c r="O76" s="41">
        <v>3161</v>
      </c>
      <c r="P76" s="41">
        <v>0</v>
      </c>
      <c r="Q76" s="41">
        <v>0</v>
      </c>
      <c r="R76" s="41">
        <v>0</v>
      </c>
    </row>
    <row r="77" spans="1:18" s="110" customFormat="1" ht="82.5" customHeight="1">
      <c r="A77" s="67"/>
      <c r="B77" s="60" t="s">
        <v>1004</v>
      </c>
      <c r="C77" s="6"/>
      <c r="D77" s="142" t="s">
        <v>105</v>
      </c>
      <c r="E77" s="15"/>
      <c r="F77" s="15"/>
      <c r="G77" s="15"/>
      <c r="H77" s="15"/>
      <c r="I77" s="15"/>
      <c r="J77" s="15"/>
      <c r="K77" s="121" t="s">
        <v>1005</v>
      </c>
      <c r="L77" s="68" t="s">
        <v>1006</v>
      </c>
      <c r="M77" s="68" t="s">
        <v>1007</v>
      </c>
      <c r="N77" s="41">
        <v>303.3335</v>
      </c>
      <c r="O77" s="41">
        <v>303.3335</v>
      </c>
      <c r="P77" s="41">
        <v>0</v>
      </c>
      <c r="Q77" s="41">
        <v>0</v>
      </c>
      <c r="R77" s="41">
        <v>0</v>
      </c>
    </row>
    <row r="78" spans="1:18" s="109" customFormat="1" ht="48">
      <c r="A78" s="220"/>
      <c r="B78" s="255" t="s">
        <v>870</v>
      </c>
      <c r="C78" s="6"/>
      <c r="D78" s="222" t="s">
        <v>102</v>
      </c>
      <c r="E78" s="224"/>
      <c r="F78" s="224"/>
      <c r="G78" s="224"/>
      <c r="H78" s="224" t="s">
        <v>895</v>
      </c>
      <c r="I78" s="224" t="s">
        <v>500</v>
      </c>
      <c r="J78" s="224" t="s">
        <v>896</v>
      </c>
      <c r="K78" s="68" t="s">
        <v>509</v>
      </c>
      <c r="L78" s="68" t="s">
        <v>500</v>
      </c>
      <c r="M78" s="68" t="s">
        <v>369</v>
      </c>
      <c r="N78" s="216">
        <v>1160.4</v>
      </c>
      <c r="O78" s="202">
        <v>1160.4</v>
      </c>
      <c r="P78" s="216">
        <v>0</v>
      </c>
      <c r="Q78" s="216">
        <v>0</v>
      </c>
      <c r="R78" s="216">
        <v>0</v>
      </c>
    </row>
    <row r="79" spans="1:18" s="109" customFormat="1" ht="60">
      <c r="A79" s="221"/>
      <c r="B79" s="256"/>
      <c r="C79" s="6"/>
      <c r="D79" s="223"/>
      <c r="E79" s="244"/>
      <c r="F79" s="244"/>
      <c r="G79" s="244"/>
      <c r="H79" s="244"/>
      <c r="I79" s="244"/>
      <c r="J79" s="244"/>
      <c r="K79" s="22" t="s">
        <v>893</v>
      </c>
      <c r="L79" s="22" t="s">
        <v>500</v>
      </c>
      <c r="M79" s="22" t="s">
        <v>894</v>
      </c>
      <c r="N79" s="216"/>
      <c r="O79" s="203"/>
      <c r="P79" s="216"/>
      <c r="Q79" s="216"/>
      <c r="R79" s="216"/>
    </row>
    <row r="80" spans="1:18" s="108" customFormat="1" ht="11.25" customHeight="1">
      <c r="A80" s="28" t="s">
        <v>196</v>
      </c>
      <c r="B80" s="231" t="s">
        <v>197</v>
      </c>
      <c r="C80" s="232"/>
      <c r="D80" s="232"/>
      <c r="E80" s="232"/>
      <c r="F80" s="232"/>
      <c r="G80" s="232"/>
      <c r="H80" s="232"/>
      <c r="I80" s="232"/>
      <c r="J80" s="232"/>
      <c r="K80" s="232"/>
      <c r="L80" s="232"/>
      <c r="M80" s="233"/>
      <c r="N80" s="57"/>
      <c r="O80" s="57"/>
      <c r="P80" s="57"/>
      <c r="Q80" s="57"/>
      <c r="R80" s="57" t="s">
        <v>930</v>
      </c>
    </row>
    <row r="81" spans="1:18" s="108" customFormat="1" ht="11.25" customHeight="1">
      <c r="A81" s="28" t="s">
        <v>162</v>
      </c>
      <c r="B81" s="231" t="s">
        <v>60</v>
      </c>
      <c r="C81" s="232"/>
      <c r="D81" s="232"/>
      <c r="E81" s="232"/>
      <c r="F81" s="232"/>
      <c r="G81" s="232"/>
      <c r="H81" s="232"/>
      <c r="I81" s="232"/>
      <c r="J81" s="232"/>
      <c r="K81" s="232"/>
      <c r="L81" s="232"/>
      <c r="M81" s="233"/>
      <c r="N81" s="57"/>
      <c r="O81" s="57"/>
      <c r="P81" s="57"/>
      <c r="Q81" s="57"/>
      <c r="R81" s="57"/>
    </row>
    <row r="82" spans="1:18" s="108" customFormat="1" ht="57" customHeight="1">
      <c r="A82" s="28" t="s">
        <v>65</v>
      </c>
      <c r="B82" s="231" t="s">
        <v>586</v>
      </c>
      <c r="C82" s="232"/>
      <c r="D82" s="232"/>
      <c r="E82" s="232"/>
      <c r="F82" s="232"/>
      <c r="G82" s="232"/>
      <c r="H82" s="232"/>
      <c r="I82" s="232"/>
      <c r="J82" s="232"/>
      <c r="K82" s="232"/>
      <c r="L82" s="232"/>
      <c r="M82" s="233"/>
      <c r="N82" s="40">
        <f>SUM(N83:N146)</f>
        <v>306459.73993</v>
      </c>
      <c r="O82" s="40">
        <f>SUM(O83:O146)</f>
        <v>305996.11996999994</v>
      </c>
      <c r="P82" s="40">
        <f>SUM(P83:P146)</f>
        <v>215916.4</v>
      </c>
      <c r="Q82" s="40">
        <f>SUM(Q83:Q146)</f>
        <v>193045.23999999996</v>
      </c>
      <c r="R82" s="40">
        <f>SUM(R83:R146)</f>
        <v>189702.83999999997</v>
      </c>
    </row>
    <row r="83" spans="1:18" s="109" customFormat="1" ht="83.25" customHeight="1">
      <c r="A83" s="31"/>
      <c r="B83" s="18" t="s">
        <v>965</v>
      </c>
      <c r="C83" s="270"/>
      <c r="D83" s="35" t="s">
        <v>154</v>
      </c>
      <c r="E83" s="14" t="s">
        <v>22</v>
      </c>
      <c r="F83" s="14" t="s">
        <v>185</v>
      </c>
      <c r="G83" s="14" t="s">
        <v>388</v>
      </c>
      <c r="H83" s="225" t="s">
        <v>558</v>
      </c>
      <c r="I83" s="225" t="s">
        <v>559</v>
      </c>
      <c r="J83" s="225" t="s">
        <v>539</v>
      </c>
      <c r="K83" s="14" t="s">
        <v>707</v>
      </c>
      <c r="L83" s="14" t="s">
        <v>500</v>
      </c>
      <c r="M83" s="14" t="s">
        <v>706</v>
      </c>
      <c r="N83" s="202">
        <f>922.68182+58654.769</f>
        <v>59577.45082</v>
      </c>
      <c r="O83" s="202">
        <f>881.44244+58654.769</f>
        <v>59536.21144</v>
      </c>
      <c r="P83" s="202">
        <f>58489.1+765</f>
        <v>59254.1</v>
      </c>
      <c r="Q83" s="202">
        <f>58489.1+765</f>
        <v>59254.1</v>
      </c>
      <c r="R83" s="202">
        <f>58489.1+765</f>
        <v>59254.1</v>
      </c>
    </row>
    <row r="84" spans="1:18" s="109" customFormat="1" ht="48.75" customHeight="1">
      <c r="A84" s="71"/>
      <c r="B84" s="69"/>
      <c r="C84" s="270"/>
      <c r="D84" s="64"/>
      <c r="E84" s="15" t="s">
        <v>560</v>
      </c>
      <c r="F84" s="15" t="s">
        <v>561</v>
      </c>
      <c r="G84" s="15" t="s">
        <v>539</v>
      </c>
      <c r="H84" s="224"/>
      <c r="I84" s="224"/>
      <c r="J84" s="224"/>
      <c r="K84" s="224" t="s">
        <v>664</v>
      </c>
      <c r="L84" s="224" t="s">
        <v>652</v>
      </c>
      <c r="M84" s="224" t="s">
        <v>653</v>
      </c>
      <c r="N84" s="204"/>
      <c r="O84" s="204"/>
      <c r="P84" s="204"/>
      <c r="Q84" s="204"/>
      <c r="R84" s="204"/>
    </row>
    <row r="85" spans="1:18" s="109" customFormat="1" ht="35.25" customHeight="1">
      <c r="A85" s="71"/>
      <c r="B85" s="69"/>
      <c r="C85" s="270"/>
      <c r="D85" s="64"/>
      <c r="E85" s="15" t="s">
        <v>165</v>
      </c>
      <c r="F85" s="15" t="s">
        <v>404</v>
      </c>
      <c r="G85" s="15" t="s">
        <v>168</v>
      </c>
      <c r="H85" s="224" t="s">
        <v>183</v>
      </c>
      <c r="I85" s="224" t="s">
        <v>78</v>
      </c>
      <c r="J85" s="224" t="s">
        <v>130</v>
      </c>
      <c r="K85" s="224"/>
      <c r="L85" s="224"/>
      <c r="M85" s="224"/>
      <c r="N85" s="204"/>
      <c r="O85" s="204"/>
      <c r="P85" s="204"/>
      <c r="Q85" s="204"/>
      <c r="R85" s="204"/>
    </row>
    <row r="86" spans="1:18" s="109" customFormat="1" ht="93.75" customHeight="1">
      <c r="A86" s="71"/>
      <c r="B86" s="69"/>
      <c r="C86" s="270"/>
      <c r="D86" s="64"/>
      <c r="E86" s="15" t="s">
        <v>28</v>
      </c>
      <c r="F86" s="15" t="s">
        <v>167</v>
      </c>
      <c r="G86" s="15" t="s">
        <v>77</v>
      </c>
      <c r="H86" s="224"/>
      <c r="I86" s="224"/>
      <c r="J86" s="224"/>
      <c r="K86" s="224"/>
      <c r="L86" s="224"/>
      <c r="M86" s="224"/>
      <c r="N86" s="203"/>
      <c r="O86" s="203"/>
      <c r="P86" s="203"/>
      <c r="Q86" s="203"/>
      <c r="R86" s="203"/>
    </row>
    <row r="87" spans="1:18" s="109" customFormat="1" ht="94.5" customHeight="1">
      <c r="A87" s="31"/>
      <c r="B87" s="18" t="s">
        <v>966</v>
      </c>
      <c r="C87" s="12"/>
      <c r="D87" s="65" t="s">
        <v>9</v>
      </c>
      <c r="E87" s="15"/>
      <c r="F87" s="15"/>
      <c r="G87" s="15"/>
      <c r="H87" s="15"/>
      <c r="I87" s="15"/>
      <c r="J87" s="99"/>
      <c r="K87" s="15" t="s">
        <v>908</v>
      </c>
      <c r="L87" s="15" t="s">
        <v>56</v>
      </c>
      <c r="M87" s="15" t="s">
        <v>84</v>
      </c>
      <c r="N87" s="46">
        <f>663.22204+2312.367+44259.40745+12876.99569+963.3</f>
        <v>61075.292180000004</v>
      </c>
      <c r="O87" s="46">
        <f>663.22204+2231.9636+44256.07678+12876.99569+898.48007</f>
        <v>60926.73818000001</v>
      </c>
      <c r="P87" s="46">
        <f>47228.1+15686.6+1965</f>
        <v>64879.7</v>
      </c>
      <c r="Q87" s="46">
        <f>47228.1+15686.6+1965</f>
        <v>64879.7</v>
      </c>
      <c r="R87" s="46">
        <f>47228.1+15686.6+1965</f>
        <v>64879.7</v>
      </c>
    </row>
    <row r="88" spans="1:18" s="109" customFormat="1" ht="61.5" customHeight="1">
      <c r="A88" s="71"/>
      <c r="B88" s="69"/>
      <c r="C88" s="6"/>
      <c r="D88" s="64"/>
      <c r="E88" s="15"/>
      <c r="F88" s="15"/>
      <c r="G88" s="15"/>
      <c r="H88" s="15"/>
      <c r="I88" s="15"/>
      <c r="J88" s="15"/>
      <c r="K88" s="15" t="s">
        <v>786</v>
      </c>
      <c r="L88" s="15" t="s">
        <v>500</v>
      </c>
      <c r="M88" s="15" t="s">
        <v>514</v>
      </c>
      <c r="N88" s="52"/>
      <c r="O88" s="52"/>
      <c r="P88" s="52"/>
      <c r="Q88" s="52"/>
      <c r="R88" s="52"/>
    </row>
    <row r="89" spans="1:18" s="109" customFormat="1" ht="74.25" customHeight="1">
      <c r="A89" s="70"/>
      <c r="B89" s="63"/>
      <c r="C89" s="6"/>
      <c r="D89" s="66"/>
      <c r="E89" s="15"/>
      <c r="F89" s="15"/>
      <c r="G89" s="15"/>
      <c r="H89" s="15"/>
      <c r="I89" s="15"/>
      <c r="J89" s="15"/>
      <c r="K89" s="15" t="s">
        <v>345</v>
      </c>
      <c r="L89" s="15" t="s">
        <v>171</v>
      </c>
      <c r="M89" s="15" t="s">
        <v>120</v>
      </c>
      <c r="N89" s="48"/>
      <c r="O89" s="48"/>
      <c r="P89" s="48"/>
      <c r="Q89" s="48"/>
      <c r="R89" s="48"/>
    </row>
    <row r="90" spans="1:18" s="109" customFormat="1" ht="73.5" customHeight="1">
      <c r="A90" s="29"/>
      <c r="B90" s="5" t="s">
        <v>334</v>
      </c>
      <c r="C90" s="6"/>
      <c r="D90" s="34" t="s">
        <v>9</v>
      </c>
      <c r="E90" s="15"/>
      <c r="F90" s="15"/>
      <c r="G90" s="15"/>
      <c r="H90" s="15" t="s">
        <v>364</v>
      </c>
      <c r="I90" s="15" t="s">
        <v>365</v>
      </c>
      <c r="J90" s="15" t="s">
        <v>263</v>
      </c>
      <c r="K90" s="224" t="s">
        <v>1158</v>
      </c>
      <c r="L90" s="224" t="s">
        <v>171</v>
      </c>
      <c r="M90" s="227" t="s">
        <v>84</v>
      </c>
      <c r="N90" s="42">
        <v>2916.8</v>
      </c>
      <c r="O90" s="42">
        <v>2910.1554</v>
      </c>
      <c r="P90" s="42">
        <v>0</v>
      </c>
      <c r="Q90" s="42">
        <v>0</v>
      </c>
      <c r="R90" s="42">
        <v>0</v>
      </c>
    </row>
    <row r="91" spans="1:18" s="109" customFormat="1" ht="30" customHeight="1">
      <c r="A91" s="220"/>
      <c r="B91" s="218" t="s">
        <v>967</v>
      </c>
      <c r="C91" s="12"/>
      <c r="D91" s="35" t="s">
        <v>9</v>
      </c>
      <c r="E91" s="224"/>
      <c r="F91" s="224"/>
      <c r="G91" s="224"/>
      <c r="H91" s="224"/>
      <c r="I91" s="224"/>
      <c r="J91" s="224"/>
      <c r="K91" s="224"/>
      <c r="L91" s="224"/>
      <c r="M91" s="227"/>
      <c r="N91" s="46">
        <v>2480.928</v>
      </c>
      <c r="O91" s="46">
        <v>2480.9003</v>
      </c>
      <c r="P91" s="46">
        <v>2988</v>
      </c>
      <c r="Q91" s="46">
        <v>2988</v>
      </c>
      <c r="R91" s="46">
        <v>2988</v>
      </c>
    </row>
    <row r="92" spans="1:18" s="109" customFormat="1" ht="30" customHeight="1">
      <c r="A92" s="221"/>
      <c r="B92" s="219"/>
      <c r="C92" s="13"/>
      <c r="D92" s="38" t="s">
        <v>154</v>
      </c>
      <c r="E92" s="224"/>
      <c r="F92" s="224"/>
      <c r="G92" s="224"/>
      <c r="H92" s="224"/>
      <c r="I92" s="224"/>
      <c r="J92" s="224"/>
      <c r="K92" s="224"/>
      <c r="L92" s="224"/>
      <c r="M92" s="227"/>
      <c r="N92" s="48"/>
      <c r="O92" s="48"/>
      <c r="P92" s="48"/>
      <c r="Q92" s="48"/>
      <c r="R92" s="48"/>
    </row>
    <row r="93" spans="1:18" s="109" customFormat="1" ht="32.25" customHeight="1">
      <c r="A93" s="271"/>
      <c r="B93" s="257" t="s">
        <v>968</v>
      </c>
      <c r="C93" s="6"/>
      <c r="D93" s="35" t="s">
        <v>154</v>
      </c>
      <c r="E93" s="15"/>
      <c r="F93" s="15"/>
      <c r="G93" s="15"/>
      <c r="H93" s="224"/>
      <c r="I93" s="224"/>
      <c r="J93" s="224"/>
      <c r="K93" s="224" t="s">
        <v>938</v>
      </c>
      <c r="L93" s="224" t="s">
        <v>500</v>
      </c>
      <c r="M93" s="224" t="s">
        <v>348</v>
      </c>
      <c r="N93" s="104">
        <v>1096.76193</v>
      </c>
      <c r="O93" s="104">
        <v>1096.76193</v>
      </c>
      <c r="P93" s="104">
        <v>13955</v>
      </c>
      <c r="Q93" s="104">
        <v>0</v>
      </c>
      <c r="R93" s="104">
        <v>6699.8</v>
      </c>
    </row>
    <row r="94" spans="1:18" s="109" customFormat="1" ht="32.25" customHeight="1">
      <c r="A94" s="271"/>
      <c r="B94" s="257"/>
      <c r="C94" s="6"/>
      <c r="D94" s="36" t="s">
        <v>9</v>
      </c>
      <c r="E94" s="224"/>
      <c r="F94" s="224"/>
      <c r="G94" s="224"/>
      <c r="H94" s="224"/>
      <c r="I94" s="224"/>
      <c r="J94" s="224"/>
      <c r="K94" s="224"/>
      <c r="L94" s="224"/>
      <c r="M94" s="224"/>
      <c r="N94" s="106">
        <v>6034.81059</v>
      </c>
      <c r="O94" s="106">
        <v>6034.81059</v>
      </c>
      <c r="P94" s="106">
        <v>345</v>
      </c>
      <c r="Q94" s="106">
        <v>79.6</v>
      </c>
      <c r="R94" s="106">
        <v>345</v>
      </c>
    </row>
    <row r="95" spans="1:18" s="109" customFormat="1" ht="32.25" customHeight="1">
      <c r="A95" s="271"/>
      <c r="B95" s="257"/>
      <c r="C95" s="6"/>
      <c r="D95" s="38" t="s">
        <v>9</v>
      </c>
      <c r="E95" s="224"/>
      <c r="F95" s="224"/>
      <c r="G95" s="224"/>
      <c r="H95" s="224"/>
      <c r="I95" s="224"/>
      <c r="J95" s="224"/>
      <c r="K95" s="224"/>
      <c r="L95" s="224"/>
      <c r="M95" s="224"/>
      <c r="N95" s="97">
        <v>91.568</v>
      </c>
      <c r="O95" s="97">
        <v>91.568</v>
      </c>
      <c r="P95" s="97">
        <v>0</v>
      </c>
      <c r="Q95" s="97">
        <v>0</v>
      </c>
      <c r="R95" s="97">
        <v>0</v>
      </c>
    </row>
    <row r="96" spans="1:18" s="109" customFormat="1" ht="60">
      <c r="A96" s="30"/>
      <c r="B96" s="18" t="s">
        <v>969</v>
      </c>
      <c r="C96" s="6"/>
      <c r="D96" s="222" t="s">
        <v>9</v>
      </c>
      <c r="E96" s="15"/>
      <c r="F96" s="15"/>
      <c r="G96" s="15"/>
      <c r="H96" s="15"/>
      <c r="I96" s="15"/>
      <c r="J96" s="15"/>
      <c r="K96" s="15" t="s">
        <v>831</v>
      </c>
      <c r="L96" s="15" t="s">
        <v>113</v>
      </c>
      <c r="M96" s="99" t="s">
        <v>21</v>
      </c>
      <c r="N96" s="46">
        <f>747.3905+41482.819</f>
        <v>42230.209500000004</v>
      </c>
      <c r="O96" s="46">
        <f>734.92385+41482.819</f>
        <v>42217.74285</v>
      </c>
      <c r="P96" s="46">
        <f>41358.6+277+70</f>
        <v>41705.6</v>
      </c>
      <c r="Q96" s="46">
        <f>41358.64+277+70</f>
        <v>41705.64</v>
      </c>
      <c r="R96" s="46">
        <f>41358.64+277+70</f>
        <v>41705.64</v>
      </c>
    </row>
    <row r="97" spans="1:18" s="109" customFormat="1" ht="84">
      <c r="A97" s="32"/>
      <c r="B97" s="63"/>
      <c r="C97" s="6"/>
      <c r="D97" s="223"/>
      <c r="E97" s="15"/>
      <c r="F97" s="15"/>
      <c r="G97" s="15"/>
      <c r="H97" s="15"/>
      <c r="I97" s="15"/>
      <c r="J97" s="15"/>
      <c r="K97" s="15" t="s">
        <v>934</v>
      </c>
      <c r="L97" s="15" t="s">
        <v>500</v>
      </c>
      <c r="M97" s="99" t="s">
        <v>935</v>
      </c>
      <c r="N97" s="48"/>
      <c r="O97" s="48"/>
      <c r="P97" s="48"/>
      <c r="Q97" s="48"/>
      <c r="R97" s="48"/>
    </row>
    <row r="98" spans="1:18" s="109" customFormat="1" ht="49.5" customHeight="1">
      <c r="A98" s="32"/>
      <c r="B98" s="63" t="s">
        <v>970</v>
      </c>
      <c r="C98" s="6"/>
      <c r="D98" s="38" t="s">
        <v>3</v>
      </c>
      <c r="E98" s="15"/>
      <c r="F98" s="15"/>
      <c r="G98" s="15"/>
      <c r="H98" s="15"/>
      <c r="I98" s="15"/>
      <c r="J98" s="15"/>
      <c r="K98" s="68"/>
      <c r="L98" s="68"/>
      <c r="M98" s="68"/>
      <c r="N98" s="48">
        <v>0</v>
      </c>
      <c r="O98" s="48">
        <v>0</v>
      </c>
      <c r="P98" s="48">
        <v>241.9</v>
      </c>
      <c r="Q98" s="48">
        <v>241.9</v>
      </c>
      <c r="R98" s="48">
        <v>241.9</v>
      </c>
    </row>
    <row r="99" spans="1:18" s="109" customFormat="1" ht="107.25" customHeight="1">
      <c r="A99" s="29"/>
      <c r="B99" s="5" t="s">
        <v>697</v>
      </c>
      <c r="C99" s="6"/>
      <c r="D99" s="34" t="s">
        <v>9</v>
      </c>
      <c r="E99" s="15"/>
      <c r="F99" s="15"/>
      <c r="G99" s="15"/>
      <c r="H99" s="15" t="s">
        <v>285</v>
      </c>
      <c r="I99" s="15" t="s">
        <v>76</v>
      </c>
      <c r="J99" s="15" t="s">
        <v>286</v>
      </c>
      <c r="K99" s="68" t="s">
        <v>629</v>
      </c>
      <c r="L99" s="68" t="s">
        <v>500</v>
      </c>
      <c r="M99" s="68" t="s">
        <v>504</v>
      </c>
      <c r="N99" s="45">
        <v>20497.1</v>
      </c>
      <c r="O99" s="45">
        <v>20497.1</v>
      </c>
      <c r="P99" s="45">
        <v>0</v>
      </c>
      <c r="Q99" s="45">
        <v>0</v>
      </c>
      <c r="R99" s="45">
        <v>0</v>
      </c>
    </row>
    <row r="100" spans="1:18" s="109" customFormat="1" ht="59.25" customHeight="1">
      <c r="A100" s="29"/>
      <c r="B100" s="5" t="s">
        <v>971</v>
      </c>
      <c r="C100" s="6"/>
      <c r="D100" s="34" t="s">
        <v>104</v>
      </c>
      <c r="E100" s="15"/>
      <c r="F100" s="15"/>
      <c r="G100" s="15"/>
      <c r="H100" s="15"/>
      <c r="I100" s="15"/>
      <c r="J100" s="15"/>
      <c r="K100" s="15" t="s">
        <v>605</v>
      </c>
      <c r="L100" s="15" t="s">
        <v>171</v>
      </c>
      <c r="M100" s="99" t="s">
        <v>178</v>
      </c>
      <c r="N100" s="42">
        <v>2094.59943</v>
      </c>
      <c r="O100" s="42">
        <v>2094.59943</v>
      </c>
      <c r="P100" s="42">
        <v>2094.6</v>
      </c>
      <c r="Q100" s="42">
        <v>2094.6</v>
      </c>
      <c r="R100" s="42">
        <v>2094.6</v>
      </c>
    </row>
    <row r="101" spans="1:18" s="109" customFormat="1" ht="82.5" customHeight="1">
      <c r="A101" s="29"/>
      <c r="B101" s="5" t="s">
        <v>153</v>
      </c>
      <c r="C101" s="6"/>
      <c r="D101" s="34" t="s">
        <v>104</v>
      </c>
      <c r="E101" s="15"/>
      <c r="F101" s="15"/>
      <c r="G101" s="15"/>
      <c r="H101" s="15" t="s">
        <v>271</v>
      </c>
      <c r="I101" s="15" t="s">
        <v>287</v>
      </c>
      <c r="J101" s="15" t="s">
        <v>273</v>
      </c>
      <c r="K101" s="15" t="s">
        <v>633</v>
      </c>
      <c r="L101" s="15" t="s">
        <v>171</v>
      </c>
      <c r="M101" s="99" t="s">
        <v>512</v>
      </c>
      <c r="N101" s="41">
        <v>4415.2</v>
      </c>
      <c r="O101" s="41">
        <v>4414.9837</v>
      </c>
      <c r="P101" s="41">
        <v>0</v>
      </c>
      <c r="Q101" s="41">
        <v>0</v>
      </c>
      <c r="R101" s="41">
        <v>0</v>
      </c>
    </row>
    <row r="102" spans="1:18" s="109" customFormat="1" ht="96.75" customHeight="1">
      <c r="A102" s="29"/>
      <c r="B102" s="25" t="s">
        <v>1129</v>
      </c>
      <c r="C102" s="6"/>
      <c r="D102" s="34" t="s">
        <v>9</v>
      </c>
      <c r="E102" s="15"/>
      <c r="F102" s="15"/>
      <c r="G102" s="15"/>
      <c r="H102" s="15" t="s">
        <v>380</v>
      </c>
      <c r="I102" s="15" t="s">
        <v>45</v>
      </c>
      <c r="J102" s="15" t="s">
        <v>381</v>
      </c>
      <c r="K102" s="68" t="s">
        <v>511</v>
      </c>
      <c r="L102" s="68" t="s">
        <v>133</v>
      </c>
      <c r="M102" s="68" t="s">
        <v>381</v>
      </c>
      <c r="N102" s="42">
        <v>1999.9</v>
      </c>
      <c r="O102" s="42">
        <v>1999.9</v>
      </c>
      <c r="P102" s="41">
        <v>0</v>
      </c>
      <c r="Q102" s="41">
        <v>0</v>
      </c>
      <c r="R102" s="41">
        <v>0</v>
      </c>
    </row>
    <row r="103" spans="1:18" s="109" customFormat="1" ht="96.75" customHeight="1">
      <c r="A103" s="220"/>
      <c r="B103" s="255" t="s">
        <v>501</v>
      </c>
      <c r="C103" s="6"/>
      <c r="D103" s="222" t="s">
        <v>9</v>
      </c>
      <c r="E103" s="224"/>
      <c r="F103" s="224"/>
      <c r="G103" s="224"/>
      <c r="H103" s="15" t="s">
        <v>372</v>
      </c>
      <c r="I103" s="15" t="s">
        <v>373</v>
      </c>
      <c r="J103" s="15" t="s">
        <v>348</v>
      </c>
      <c r="K103" s="250" t="s">
        <v>604</v>
      </c>
      <c r="L103" s="250" t="s">
        <v>503</v>
      </c>
      <c r="M103" s="250" t="s">
        <v>504</v>
      </c>
      <c r="N103" s="202">
        <v>1188</v>
      </c>
      <c r="O103" s="202">
        <v>1009.05</v>
      </c>
      <c r="P103" s="202">
        <v>0</v>
      </c>
      <c r="Q103" s="202">
        <v>0</v>
      </c>
      <c r="R103" s="202">
        <v>0</v>
      </c>
    </row>
    <row r="104" spans="1:18" s="109" customFormat="1" ht="97.5" customHeight="1">
      <c r="A104" s="221"/>
      <c r="B104" s="256"/>
      <c r="C104" s="6"/>
      <c r="D104" s="223"/>
      <c r="E104" s="224"/>
      <c r="F104" s="224"/>
      <c r="G104" s="224"/>
      <c r="H104" s="15" t="s">
        <v>502</v>
      </c>
      <c r="I104" s="15" t="s">
        <v>450</v>
      </c>
      <c r="J104" s="15" t="s">
        <v>348</v>
      </c>
      <c r="K104" s="250"/>
      <c r="L104" s="250"/>
      <c r="M104" s="250"/>
      <c r="N104" s="203"/>
      <c r="O104" s="203"/>
      <c r="P104" s="203"/>
      <c r="Q104" s="203"/>
      <c r="R104" s="203"/>
    </row>
    <row r="105" spans="1:18" s="109" customFormat="1" ht="131.25" customHeight="1">
      <c r="A105" s="79"/>
      <c r="B105" s="25" t="s">
        <v>378</v>
      </c>
      <c r="C105" s="12"/>
      <c r="D105" s="36" t="s">
        <v>9</v>
      </c>
      <c r="E105" s="15"/>
      <c r="F105" s="15"/>
      <c r="G105" s="15"/>
      <c r="H105" s="15" t="s">
        <v>382</v>
      </c>
      <c r="I105" s="15" t="s">
        <v>45</v>
      </c>
      <c r="J105" s="15" t="s">
        <v>348</v>
      </c>
      <c r="K105" s="68" t="s">
        <v>510</v>
      </c>
      <c r="L105" s="68" t="s">
        <v>5</v>
      </c>
      <c r="M105" s="68" t="s">
        <v>348</v>
      </c>
      <c r="N105" s="52">
        <f>64+32</f>
        <v>96</v>
      </c>
      <c r="O105" s="52">
        <v>96</v>
      </c>
      <c r="P105" s="52">
        <v>0</v>
      </c>
      <c r="Q105" s="52">
        <v>0</v>
      </c>
      <c r="R105" s="52">
        <v>0</v>
      </c>
    </row>
    <row r="106" spans="1:18" s="109" customFormat="1" ht="99" customHeight="1">
      <c r="A106" s="29"/>
      <c r="B106" s="25" t="s">
        <v>519</v>
      </c>
      <c r="C106" s="6"/>
      <c r="D106" s="34" t="s">
        <v>154</v>
      </c>
      <c r="E106" s="15"/>
      <c r="F106" s="15"/>
      <c r="G106" s="15"/>
      <c r="H106" s="15" t="s">
        <v>271</v>
      </c>
      <c r="I106" s="15" t="s">
        <v>521</v>
      </c>
      <c r="J106" s="15" t="s">
        <v>273</v>
      </c>
      <c r="K106" s="68" t="s">
        <v>1170</v>
      </c>
      <c r="L106" s="68" t="s">
        <v>133</v>
      </c>
      <c r="M106" s="68" t="s">
        <v>639</v>
      </c>
      <c r="N106" s="42">
        <v>24314.9</v>
      </c>
      <c r="O106" s="42">
        <v>24314.9</v>
      </c>
      <c r="P106" s="42">
        <v>0</v>
      </c>
      <c r="Q106" s="42">
        <v>0</v>
      </c>
      <c r="R106" s="42">
        <v>0</v>
      </c>
    </row>
    <row r="107" spans="1:18" s="109" customFormat="1" ht="95.25" customHeight="1">
      <c r="A107" s="29"/>
      <c r="B107" s="25" t="s">
        <v>520</v>
      </c>
      <c r="C107" s="6"/>
      <c r="D107" s="34" t="s">
        <v>9</v>
      </c>
      <c r="E107" s="15"/>
      <c r="F107" s="15"/>
      <c r="G107" s="15"/>
      <c r="H107" s="15" t="s">
        <v>271</v>
      </c>
      <c r="I107" s="15" t="s">
        <v>522</v>
      </c>
      <c r="J107" s="15" t="s">
        <v>273</v>
      </c>
      <c r="K107" s="68" t="s">
        <v>1171</v>
      </c>
      <c r="L107" s="68" t="s">
        <v>133</v>
      </c>
      <c r="M107" s="68" t="s">
        <v>639</v>
      </c>
      <c r="N107" s="42">
        <v>19419.6</v>
      </c>
      <c r="O107" s="42">
        <v>19419.6</v>
      </c>
      <c r="P107" s="42">
        <v>0</v>
      </c>
      <c r="Q107" s="42">
        <v>0</v>
      </c>
      <c r="R107" s="42">
        <v>0</v>
      </c>
    </row>
    <row r="108" spans="1:18" s="109" customFormat="1" ht="95.25" customHeight="1">
      <c r="A108" s="29"/>
      <c r="B108" s="25" t="s">
        <v>649</v>
      </c>
      <c r="C108" s="6"/>
      <c r="D108" s="34" t="s">
        <v>9</v>
      </c>
      <c r="E108" s="15"/>
      <c r="F108" s="15"/>
      <c r="G108" s="15"/>
      <c r="H108" s="15"/>
      <c r="I108" s="15"/>
      <c r="J108" s="15"/>
      <c r="K108" s="68" t="s">
        <v>1169</v>
      </c>
      <c r="L108" s="68" t="s">
        <v>500</v>
      </c>
      <c r="M108" s="68" t="s">
        <v>932</v>
      </c>
      <c r="N108" s="42">
        <v>12907.2</v>
      </c>
      <c r="O108" s="42">
        <v>12907.2</v>
      </c>
      <c r="P108" s="42">
        <v>0</v>
      </c>
      <c r="Q108" s="42">
        <v>0</v>
      </c>
      <c r="R108" s="42">
        <v>0</v>
      </c>
    </row>
    <row r="109" spans="1:18" s="109" customFormat="1" ht="60.75" customHeight="1">
      <c r="A109" s="29"/>
      <c r="B109" s="25" t="s">
        <v>566</v>
      </c>
      <c r="C109" s="6"/>
      <c r="D109" s="34" t="s">
        <v>9</v>
      </c>
      <c r="E109" s="15"/>
      <c r="F109" s="15"/>
      <c r="G109" s="99"/>
      <c r="H109" s="125" t="s">
        <v>573</v>
      </c>
      <c r="I109" s="15" t="s">
        <v>575</v>
      </c>
      <c r="J109" s="15" t="s">
        <v>263</v>
      </c>
      <c r="K109" s="15" t="s">
        <v>933</v>
      </c>
      <c r="L109" s="15" t="s">
        <v>500</v>
      </c>
      <c r="M109" s="15" t="s">
        <v>1020</v>
      </c>
      <c r="N109" s="42">
        <v>623</v>
      </c>
      <c r="O109" s="42">
        <v>623</v>
      </c>
      <c r="P109" s="42">
        <v>0</v>
      </c>
      <c r="Q109" s="42">
        <v>0</v>
      </c>
      <c r="R109" s="42">
        <v>0</v>
      </c>
    </row>
    <row r="110" spans="1:18" s="109" customFormat="1" ht="83.25" customHeight="1">
      <c r="A110" s="32"/>
      <c r="B110" s="24" t="s">
        <v>571</v>
      </c>
      <c r="C110" s="6"/>
      <c r="D110" s="38" t="s">
        <v>9</v>
      </c>
      <c r="E110" s="15"/>
      <c r="F110" s="15"/>
      <c r="G110" s="99"/>
      <c r="H110" s="15" t="s">
        <v>271</v>
      </c>
      <c r="I110" s="15" t="s">
        <v>576</v>
      </c>
      <c r="J110" s="15" t="s">
        <v>273</v>
      </c>
      <c r="K110" s="68" t="s">
        <v>778</v>
      </c>
      <c r="L110" s="68" t="s">
        <v>500</v>
      </c>
      <c r="M110" s="68" t="s">
        <v>779</v>
      </c>
      <c r="N110" s="48">
        <v>2389</v>
      </c>
      <c r="O110" s="48">
        <v>2389</v>
      </c>
      <c r="P110" s="48">
        <v>0</v>
      </c>
      <c r="Q110" s="48">
        <v>0</v>
      </c>
      <c r="R110" s="48">
        <v>0</v>
      </c>
    </row>
    <row r="111" spans="1:18" s="109" customFormat="1" ht="30" customHeight="1">
      <c r="A111" s="220"/>
      <c r="B111" s="255" t="s">
        <v>872</v>
      </c>
      <c r="C111" s="6"/>
      <c r="D111" s="38" t="s">
        <v>154</v>
      </c>
      <c r="E111" s="15"/>
      <c r="F111" s="15"/>
      <c r="G111" s="99"/>
      <c r="H111" s="15"/>
      <c r="I111" s="15"/>
      <c r="J111" s="15"/>
      <c r="K111" s="250" t="s">
        <v>937</v>
      </c>
      <c r="L111" s="250" t="s">
        <v>500</v>
      </c>
      <c r="M111" s="250" t="s">
        <v>1019</v>
      </c>
      <c r="N111" s="46">
        <v>88.9</v>
      </c>
      <c r="O111" s="46">
        <v>88.9</v>
      </c>
      <c r="P111" s="46">
        <v>0</v>
      </c>
      <c r="Q111" s="46">
        <v>0</v>
      </c>
      <c r="R111" s="46">
        <v>0</v>
      </c>
    </row>
    <row r="112" spans="1:18" s="109" customFormat="1" ht="30" customHeight="1">
      <c r="A112" s="221"/>
      <c r="B112" s="256"/>
      <c r="C112" s="6"/>
      <c r="D112" s="38" t="s">
        <v>9</v>
      </c>
      <c r="E112" s="15"/>
      <c r="F112" s="15"/>
      <c r="G112" s="99"/>
      <c r="H112" s="15"/>
      <c r="I112" s="15"/>
      <c r="J112" s="15"/>
      <c r="K112" s="250"/>
      <c r="L112" s="250"/>
      <c r="M112" s="250"/>
      <c r="N112" s="48">
        <v>44.8</v>
      </c>
      <c r="O112" s="48">
        <v>44.8</v>
      </c>
      <c r="P112" s="48"/>
      <c r="Q112" s="48"/>
      <c r="R112" s="48"/>
    </row>
    <row r="113" spans="1:18" s="109" customFormat="1" ht="58.5" customHeight="1">
      <c r="A113" s="32"/>
      <c r="B113" s="24" t="s">
        <v>873</v>
      </c>
      <c r="C113" s="6"/>
      <c r="D113" s="38" t="s">
        <v>9</v>
      </c>
      <c r="E113" s="15"/>
      <c r="F113" s="15"/>
      <c r="G113" s="99"/>
      <c r="H113" s="15"/>
      <c r="I113" s="15"/>
      <c r="J113" s="15"/>
      <c r="K113" s="68" t="s">
        <v>463</v>
      </c>
      <c r="L113" s="68" t="s">
        <v>5</v>
      </c>
      <c r="M113" s="68" t="s">
        <v>369</v>
      </c>
      <c r="N113" s="48">
        <v>206.4</v>
      </c>
      <c r="O113" s="48">
        <v>206.4</v>
      </c>
      <c r="P113" s="48">
        <v>0</v>
      </c>
      <c r="Q113" s="48">
        <v>0</v>
      </c>
      <c r="R113" s="48">
        <v>0</v>
      </c>
    </row>
    <row r="114" spans="1:18" s="109" customFormat="1" ht="61.5" customHeight="1">
      <c r="A114" s="32"/>
      <c r="B114" s="24" t="s">
        <v>735</v>
      </c>
      <c r="C114" s="13"/>
      <c r="D114" s="38" t="s">
        <v>9</v>
      </c>
      <c r="E114" s="15"/>
      <c r="F114" s="15"/>
      <c r="G114" s="99"/>
      <c r="H114" s="15"/>
      <c r="I114" s="15"/>
      <c r="J114" s="15"/>
      <c r="K114" s="68" t="s">
        <v>790</v>
      </c>
      <c r="L114" s="68" t="s">
        <v>500</v>
      </c>
      <c r="M114" s="68" t="s">
        <v>788</v>
      </c>
      <c r="N114" s="48">
        <v>413.313</v>
      </c>
      <c r="O114" s="48">
        <v>337.79167</v>
      </c>
      <c r="P114" s="48">
        <v>0</v>
      </c>
      <c r="Q114" s="48">
        <v>0</v>
      </c>
      <c r="R114" s="48">
        <v>0</v>
      </c>
    </row>
    <row r="115" spans="1:18" s="109" customFormat="1" ht="60" customHeight="1">
      <c r="A115" s="32"/>
      <c r="B115" s="24" t="s">
        <v>768</v>
      </c>
      <c r="C115" s="13"/>
      <c r="D115" s="38" t="s">
        <v>9</v>
      </c>
      <c r="E115" s="15"/>
      <c r="F115" s="15"/>
      <c r="G115" s="99"/>
      <c r="H115" s="15"/>
      <c r="I115" s="15"/>
      <c r="J115" s="15"/>
      <c r="K115" s="68" t="s">
        <v>780</v>
      </c>
      <c r="L115" s="68" t="s">
        <v>500</v>
      </c>
      <c r="M115" s="68" t="s">
        <v>781</v>
      </c>
      <c r="N115" s="48">
        <v>40</v>
      </c>
      <c r="O115" s="48">
        <v>40</v>
      </c>
      <c r="P115" s="48">
        <v>0</v>
      </c>
      <c r="Q115" s="48">
        <v>0</v>
      </c>
      <c r="R115" s="48">
        <v>0</v>
      </c>
    </row>
    <row r="116" spans="1:18" s="109" customFormat="1" ht="61.5" customHeight="1">
      <c r="A116" s="32"/>
      <c r="B116" s="24" t="s">
        <v>769</v>
      </c>
      <c r="C116" s="13"/>
      <c r="D116" s="38" t="s">
        <v>9</v>
      </c>
      <c r="E116" s="15"/>
      <c r="F116" s="15"/>
      <c r="G116" s="99"/>
      <c r="H116" s="15"/>
      <c r="I116" s="15"/>
      <c r="J116" s="15"/>
      <c r="K116" s="68" t="s">
        <v>792</v>
      </c>
      <c r="L116" s="68" t="s">
        <v>500</v>
      </c>
      <c r="M116" s="68" t="s">
        <v>793</v>
      </c>
      <c r="N116" s="48">
        <v>55</v>
      </c>
      <c r="O116" s="48">
        <v>55</v>
      </c>
      <c r="P116" s="48">
        <v>0</v>
      </c>
      <c r="Q116" s="48">
        <v>0</v>
      </c>
      <c r="R116" s="48">
        <v>0</v>
      </c>
    </row>
    <row r="117" spans="1:18" s="109" customFormat="1" ht="61.5" customHeight="1">
      <c r="A117" s="32"/>
      <c r="B117" s="24" t="s">
        <v>823</v>
      </c>
      <c r="C117" s="13"/>
      <c r="D117" s="38" t="s">
        <v>9</v>
      </c>
      <c r="E117" s="15"/>
      <c r="F117" s="15"/>
      <c r="G117" s="99"/>
      <c r="H117" s="15"/>
      <c r="I117" s="15"/>
      <c r="J117" s="15"/>
      <c r="K117" s="68" t="s">
        <v>824</v>
      </c>
      <c r="L117" s="68" t="s">
        <v>500</v>
      </c>
      <c r="M117" s="68" t="s">
        <v>825</v>
      </c>
      <c r="N117" s="48">
        <v>80</v>
      </c>
      <c r="O117" s="48">
        <v>80</v>
      </c>
      <c r="P117" s="48">
        <v>0</v>
      </c>
      <c r="Q117" s="48">
        <v>0</v>
      </c>
      <c r="R117" s="48">
        <v>0</v>
      </c>
    </row>
    <row r="118" spans="1:18" s="109" customFormat="1" ht="61.5" customHeight="1">
      <c r="A118" s="32"/>
      <c r="B118" s="24" t="s">
        <v>841</v>
      </c>
      <c r="C118" s="13"/>
      <c r="D118" s="38" t="s">
        <v>9</v>
      </c>
      <c r="E118" s="15"/>
      <c r="F118" s="15"/>
      <c r="G118" s="99"/>
      <c r="H118" s="15"/>
      <c r="I118" s="15"/>
      <c r="J118" s="15"/>
      <c r="K118" s="68" t="s">
        <v>849</v>
      </c>
      <c r="L118" s="68" t="s">
        <v>500</v>
      </c>
      <c r="M118" s="68" t="s">
        <v>850</v>
      </c>
      <c r="N118" s="48">
        <v>74.92</v>
      </c>
      <c r="O118" s="48">
        <v>74.92</v>
      </c>
      <c r="P118" s="48">
        <v>0</v>
      </c>
      <c r="Q118" s="48">
        <v>0</v>
      </c>
      <c r="R118" s="48">
        <v>0</v>
      </c>
    </row>
    <row r="119" spans="1:18" s="109" customFormat="1" ht="61.5" customHeight="1">
      <c r="A119" s="32"/>
      <c r="B119" s="24" t="s">
        <v>875</v>
      </c>
      <c r="C119" s="13"/>
      <c r="D119" s="38" t="s">
        <v>9</v>
      </c>
      <c r="E119" s="15"/>
      <c r="F119" s="15"/>
      <c r="G119" s="99"/>
      <c r="H119" s="15"/>
      <c r="I119" s="15"/>
      <c r="J119" s="15"/>
      <c r="K119" s="68" t="s">
        <v>891</v>
      </c>
      <c r="L119" s="68" t="s">
        <v>500</v>
      </c>
      <c r="M119" s="68" t="s">
        <v>892</v>
      </c>
      <c r="N119" s="48">
        <v>54</v>
      </c>
      <c r="O119" s="48">
        <v>54</v>
      </c>
      <c r="P119" s="48">
        <v>0</v>
      </c>
      <c r="Q119" s="48">
        <v>0</v>
      </c>
      <c r="R119" s="48">
        <v>0</v>
      </c>
    </row>
    <row r="120" spans="1:18" s="109" customFormat="1" ht="96">
      <c r="A120" s="220"/>
      <c r="B120" s="255" t="s">
        <v>767</v>
      </c>
      <c r="C120" s="6"/>
      <c r="D120" s="65" t="s">
        <v>154</v>
      </c>
      <c r="E120" s="15"/>
      <c r="F120" s="15"/>
      <c r="G120" s="99"/>
      <c r="H120" s="15"/>
      <c r="I120" s="15"/>
      <c r="J120" s="15"/>
      <c r="K120" s="68" t="s">
        <v>998</v>
      </c>
      <c r="L120" s="68" t="s">
        <v>500</v>
      </c>
      <c r="M120" s="68" t="s">
        <v>903</v>
      </c>
      <c r="N120" s="104">
        <v>13328</v>
      </c>
      <c r="O120" s="104">
        <v>13328</v>
      </c>
      <c r="P120" s="104">
        <v>0</v>
      </c>
      <c r="Q120" s="104">
        <v>0</v>
      </c>
      <c r="R120" s="104">
        <v>0</v>
      </c>
    </row>
    <row r="121" spans="1:18" s="109" customFormat="1" ht="132">
      <c r="A121" s="221"/>
      <c r="B121" s="256"/>
      <c r="C121" s="6"/>
      <c r="D121" s="66" t="s">
        <v>9</v>
      </c>
      <c r="E121" s="15"/>
      <c r="F121" s="15"/>
      <c r="G121" s="99"/>
      <c r="H121" s="15"/>
      <c r="I121" s="15"/>
      <c r="J121" s="15"/>
      <c r="K121" s="68" t="s">
        <v>997</v>
      </c>
      <c r="L121" s="68" t="s">
        <v>500</v>
      </c>
      <c r="M121" s="68" t="s">
        <v>936</v>
      </c>
      <c r="N121" s="97">
        <v>8739.3</v>
      </c>
      <c r="O121" s="97">
        <v>8739.3</v>
      </c>
      <c r="P121" s="97">
        <v>0</v>
      </c>
      <c r="Q121" s="97">
        <v>0</v>
      </c>
      <c r="R121" s="97">
        <v>0</v>
      </c>
    </row>
    <row r="122" spans="1:18" s="109" customFormat="1" ht="87" customHeight="1">
      <c r="A122" s="29"/>
      <c r="B122" s="5" t="s">
        <v>972</v>
      </c>
      <c r="C122" s="6"/>
      <c r="D122" s="34" t="s">
        <v>3</v>
      </c>
      <c r="E122" s="15" t="s">
        <v>22</v>
      </c>
      <c r="F122" s="15" t="s">
        <v>4</v>
      </c>
      <c r="G122" s="15" t="s">
        <v>388</v>
      </c>
      <c r="H122" s="15"/>
      <c r="I122" s="15"/>
      <c r="J122" s="15"/>
      <c r="K122" s="68" t="s">
        <v>648</v>
      </c>
      <c r="L122" s="68" t="s">
        <v>133</v>
      </c>
      <c r="M122" s="68" t="s">
        <v>263</v>
      </c>
      <c r="N122" s="42">
        <v>293.09985</v>
      </c>
      <c r="O122" s="42">
        <v>293.09985</v>
      </c>
      <c r="P122" s="42">
        <v>277.9</v>
      </c>
      <c r="Q122" s="42">
        <v>277.9</v>
      </c>
      <c r="R122" s="42">
        <v>277.9</v>
      </c>
    </row>
    <row r="123" spans="1:18" s="109" customFormat="1" ht="120" customHeight="1">
      <c r="A123" s="32"/>
      <c r="B123" s="24" t="s">
        <v>667</v>
      </c>
      <c r="C123" s="6"/>
      <c r="D123" s="38" t="s">
        <v>9</v>
      </c>
      <c r="E123" s="15"/>
      <c r="F123" s="15"/>
      <c r="G123" s="99"/>
      <c r="H123" s="15"/>
      <c r="I123" s="15"/>
      <c r="J123" s="15"/>
      <c r="K123" s="250" t="s">
        <v>672</v>
      </c>
      <c r="L123" s="250" t="s">
        <v>500</v>
      </c>
      <c r="M123" s="250" t="s">
        <v>673</v>
      </c>
      <c r="N123" s="48">
        <v>764.8421</v>
      </c>
      <c r="O123" s="48">
        <v>764.8421</v>
      </c>
      <c r="P123" s="48">
        <v>0</v>
      </c>
      <c r="Q123" s="48">
        <v>0</v>
      </c>
      <c r="R123" s="48">
        <v>0</v>
      </c>
    </row>
    <row r="124" spans="1:18" s="109" customFormat="1" ht="34.5" customHeight="1">
      <c r="A124" s="29"/>
      <c r="B124" s="25" t="s">
        <v>666</v>
      </c>
      <c r="C124" s="6"/>
      <c r="D124" s="34" t="s">
        <v>9</v>
      </c>
      <c r="E124" s="15"/>
      <c r="F124" s="15"/>
      <c r="G124" s="99"/>
      <c r="H124" s="15"/>
      <c r="I124" s="15"/>
      <c r="J124" s="15"/>
      <c r="K124" s="250"/>
      <c r="L124" s="250"/>
      <c r="M124" s="250"/>
      <c r="N124" s="42">
        <v>987.3842</v>
      </c>
      <c r="O124" s="42">
        <v>987.3842</v>
      </c>
      <c r="P124" s="42">
        <v>0</v>
      </c>
      <c r="Q124" s="42">
        <v>0</v>
      </c>
      <c r="R124" s="42">
        <v>0</v>
      </c>
    </row>
    <row r="125" spans="1:18" s="109" customFormat="1" ht="61.5" customHeight="1">
      <c r="A125" s="220"/>
      <c r="B125" s="255" t="s">
        <v>626</v>
      </c>
      <c r="C125" s="56"/>
      <c r="D125" s="222" t="s">
        <v>9</v>
      </c>
      <c r="E125" s="15"/>
      <c r="F125" s="15"/>
      <c r="G125" s="99"/>
      <c r="H125" s="15"/>
      <c r="I125" s="15"/>
      <c r="J125" s="15"/>
      <c r="K125" s="68" t="s">
        <v>1151</v>
      </c>
      <c r="L125" s="68" t="s">
        <v>500</v>
      </c>
      <c r="M125" s="68" t="s">
        <v>640</v>
      </c>
      <c r="N125" s="202">
        <v>7.64842</v>
      </c>
      <c r="O125" s="202">
        <v>7.64842</v>
      </c>
      <c r="P125" s="202">
        <v>0</v>
      </c>
      <c r="Q125" s="202">
        <v>0</v>
      </c>
      <c r="R125" s="202">
        <v>0</v>
      </c>
    </row>
    <row r="126" spans="1:18" s="109" customFormat="1" ht="86.25" customHeight="1">
      <c r="A126" s="221"/>
      <c r="B126" s="256"/>
      <c r="C126" s="56"/>
      <c r="D126" s="223"/>
      <c r="E126" s="15"/>
      <c r="F126" s="15"/>
      <c r="G126" s="99"/>
      <c r="H126" s="15"/>
      <c r="I126" s="15"/>
      <c r="J126" s="15"/>
      <c r="K126" s="68" t="s">
        <v>671</v>
      </c>
      <c r="L126" s="68" t="s">
        <v>500</v>
      </c>
      <c r="M126" s="68" t="s">
        <v>563</v>
      </c>
      <c r="N126" s="203"/>
      <c r="O126" s="203"/>
      <c r="P126" s="203"/>
      <c r="Q126" s="203"/>
      <c r="R126" s="203"/>
    </row>
    <row r="127" spans="1:18" s="109" customFormat="1" ht="36" customHeight="1">
      <c r="A127" s="220"/>
      <c r="B127" s="255" t="s">
        <v>733</v>
      </c>
      <c r="C127" s="6"/>
      <c r="D127" s="34" t="s">
        <v>154</v>
      </c>
      <c r="E127" s="15"/>
      <c r="F127" s="15"/>
      <c r="G127" s="99"/>
      <c r="H127" s="15"/>
      <c r="I127" s="15"/>
      <c r="J127" s="15"/>
      <c r="K127" s="250" t="s">
        <v>833</v>
      </c>
      <c r="L127" s="250" t="s">
        <v>500</v>
      </c>
      <c r="M127" s="298" t="s">
        <v>793</v>
      </c>
      <c r="N127" s="42">
        <v>331.2165</v>
      </c>
      <c r="O127" s="42">
        <v>331.2165</v>
      </c>
      <c r="P127" s="42">
        <v>0</v>
      </c>
      <c r="Q127" s="42">
        <v>0</v>
      </c>
      <c r="R127" s="42">
        <v>0</v>
      </c>
    </row>
    <row r="128" spans="1:18" s="109" customFormat="1" ht="36" customHeight="1">
      <c r="A128" s="221"/>
      <c r="B128" s="256"/>
      <c r="C128" s="6"/>
      <c r="D128" s="35" t="s">
        <v>9</v>
      </c>
      <c r="E128" s="15"/>
      <c r="F128" s="15"/>
      <c r="G128" s="99"/>
      <c r="H128" s="15"/>
      <c r="I128" s="15"/>
      <c r="J128" s="15"/>
      <c r="K128" s="250"/>
      <c r="L128" s="250"/>
      <c r="M128" s="298"/>
      <c r="N128" s="46">
        <v>399.96</v>
      </c>
      <c r="O128" s="46">
        <v>399.96</v>
      </c>
      <c r="P128" s="46">
        <v>0</v>
      </c>
      <c r="Q128" s="46">
        <v>0</v>
      </c>
      <c r="R128" s="46">
        <v>0</v>
      </c>
    </row>
    <row r="129" spans="1:18" s="109" customFormat="1" ht="36.75" customHeight="1">
      <c r="A129" s="220"/>
      <c r="B129" s="255" t="s">
        <v>674</v>
      </c>
      <c r="C129" s="6"/>
      <c r="D129" s="65" t="s">
        <v>154</v>
      </c>
      <c r="E129" s="15"/>
      <c r="F129" s="15"/>
      <c r="G129" s="99"/>
      <c r="H129" s="15"/>
      <c r="I129" s="15"/>
      <c r="J129" s="15"/>
      <c r="K129" s="250" t="s">
        <v>1148</v>
      </c>
      <c r="L129" s="250" t="s">
        <v>500</v>
      </c>
      <c r="M129" s="250" t="s">
        <v>779</v>
      </c>
      <c r="N129" s="46">
        <v>540</v>
      </c>
      <c r="O129" s="46">
        <v>540</v>
      </c>
      <c r="P129" s="46">
        <v>0</v>
      </c>
      <c r="Q129" s="46">
        <v>0</v>
      </c>
      <c r="R129" s="46">
        <v>0</v>
      </c>
    </row>
    <row r="130" spans="1:18" s="109" customFormat="1" ht="36.75" customHeight="1">
      <c r="A130" s="221"/>
      <c r="B130" s="256"/>
      <c r="C130" s="6"/>
      <c r="D130" s="66" t="s">
        <v>9</v>
      </c>
      <c r="E130" s="15"/>
      <c r="F130" s="15"/>
      <c r="G130" s="99"/>
      <c r="H130" s="15"/>
      <c r="I130" s="15"/>
      <c r="J130" s="15"/>
      <c r="K130" s="250"/>
      <c r="L130" s="250"/>
      <c r="M130" s="250"/>
      <c r="N130" s="48">
        <v>2400</v>
      </c>
      <c r="O130" s="48">
        <v>2400</v>
      </c>
      <c r="P130" s="48">
        <v>0</v>
      </c>
      <c r="Q130" s="48">
        <v>0</v>
      </c>
      <c r="R130" s="48">
        <v>0</v>
      </c>
    </row>
    <row r="131" spans="1:18" s="109" customFormat="1" ht="18.75" customHeight="1">
      <c r="A131" s="220"/>
      <c r="B131" s="255" t="s">
        <v>929</v>
      </c>
      <c r="C131" s="6"/>
      <c r="D131" s="64" t="s">
        <v>9</v>
      </c>
      <c r="E131" s="15"/>
      <c r="F131" s="15"/>
      <c r="G131" s="99"/>
      <c r="H131" s="15"/>
      <c r="I131" s="15"/>
      <c r="J131" s="15"/>
      <c r="K131" s="250" t="s">
        <v>1107</v>
      </c>
      <c r="L131" s="250" t="s">
        <v>1109</v>
      </c>
      <c r="M131" s="250" t="s">
        <v>1108</v>
      </c>
      <c r="N131" s="52">
        <v>0</v>
      </c>
      <c r="O131" s="52"/>
      <c r="P131" s="52">
        <v>4121</v>
      </c>
      <c r="Q131" s="52">
        <v>4577</v>
      </c>
      <c r="R131" s="52">
        <v>6105</v>
      </c>
    </row>
    <row r="132" spans="1:18" s="109" customFormat="1" ht="18.75" customHeight="1">
      <c r="A132" s="221"/>
      <c r="B132" s="256"/>
      <c r="C132" s="6"/>
      <c r="D132" s="64" t="s">
        <v>154</v>
      </c>
      <c r="E132" s="15"/>
      <c r="F132" s="15"/>
      <c r="G132" s="99"/>
      <c r="H132" s="15"/>
      <c r="I132" s="15"/>
      <c r="J132" s="15"/>
      <c r="K132" s="250"/>
      <c r="L132" s="250"/>
      <c r="M132" s="250"/>
      <c r="N132" s="52">
        <v>0</v>
      </c>
      <c r="O132" s="52"/>
      <c r="P132" s="52">
        <v>428</v>
      </c>
      <c r="Q132" s="52">
        <v>428</v>
      </c>
      <c r="R132" s="52">
        <v>428</v>
      </c>
    </row>
    <row r="133" spans="1:18" s="109" customFormat="1" ht="36.75" customHeight="1">
      <c r="A133" s="220"/>
      <c r="B133" s="255" t="s">
        <v>619</v>
      </c>
      <c r="C133" s="6"/>
      <c r="D133" s="65" t="s">
        <v>154</v>
      </c>
      <c r="E133" s="15"/>
      <c r="F133" s="15"/>
      <c r="G133" s="99"/>
      <c r="H133" s="15"/>
      <c r="I133" s="15"/>
      <c r="J133" s="15"/>
      <c r="K133" s="250" t="s">
        <v>1114</v>
      </c>
      <c r="L133" s="250" t="s">
        <v>500</v>
      </c>
      <c r="M133" s="250" t="s">
        <v>779</v>
      </c>
      <c r="N133" s="104">
        <v>5350.88217</v>
      </c>
      <c r="O133" s="104">
        <v>5350.88217</v>
      </c>
      <c r="P133" s="104">
        <v>0</v>
      </c>
      <c r="Q133" s="104">
        <v>0</v>
      </c>
      <c r="R133" s="104">
        <v>0</v>
      </c>
    </row>
    <row r="134" spans="1:18" s="109" customFormat="1" ht="36.75" customHeight="1">
      <c r="A134" s="243"/>
      <c r="B134" s="260"/>
      <c r="C134" s="6"/>
      <c r="D134" s="245" t="s">
        <v>9</v>
      </c>
      <c r="E134" s="15"/>
      <c r="F134" s="15"/>
      <c r="G134" s="99"/>
      <c r="H134" s="15"/>
      <c r="I134" s="15"/>
      <c r="J134" s="15"/>
      <c r="K134" s="250"/>
      <c r="L134" s="250"/>
      <c r="M134" s="250"/>
      <c r="N134" s="204">
        <v>3880.8438</v>
      </c>
      <c r="O134" s="204">
        <v>3880.8438</v>
      </c>
      <c r="P134" s="204">
        <v>0</v>
      </c>
      <c r="Q134" s="204">
        <v>0</v>
      </c>
      <c r="R134" s="204">
        <v>0</v>
      </c>
    </row>
    <row r="135" spans="1:18" s="109" customFormat="1" ht="36.75" customHeight="1">
      <c r="A135" s="221"/>
      <c r="B135" s="256"/>
      <c r="C135" s="6"/>
      <c r="D135" s="223"/>
      <c r="E135" s="15"/>
      <c r="F135" s="15"/>
      <c r="G135" s="99"/>
      <c r="H135" s="15"/>
      <c r="I135" s="15"/>
      <c r="J135" s="15"/>
      <c r="K135" s="250"/>
      <c r="L135" s="250"/>
      <c r="M135" s="250"/>
      <c r="N135" s="203"/>
      <c r="O135" s="203"/>
      <c r="P135" s="203"/>
      <c r="Q135" s="203"/>
      <c r="R135" s="203"/>
    </row>
    <row r="136" spans="1:18" s="109" customFormat="1" ht="36">
      <c r="A136" s="31"/>
      <c r="B136" s="60" t="s">
        <v>925</v>
      </c>
      <c r="C136" s="12"/>
      <c r="D136" s="222" t="s">
        <v>9</v>
      </c>
      <c r="E136" s="15"/>
      <c r="F136" s="15"/>
      <c r="G136" s="99"/>
      <c r="H136" s="15"/>
      <c r="I136" s="15"/>
      <c r="J136" s="15"/>
      <c r="K136" s="250" t="s">
        <v>994</v>
      </c>
      <c r="L136" s="250" t="s">
        <v>500</v>
      </c>
      <c r="M136" s="250" t="s">
        <v>995</v>
      </c>
      <c r="N136" s="46"/>
      <c r="O136" s="46"/>
      <c r="P136" s="46"/>
      <c r="Q136" s="46"/>
      <c r="R136" s="46"/>
    </row>
    <row r="137" spans="1:18" s="109" customFormat="1" ht="12">
      <c r="A137" s="71"/>
      <c r="B137" s="74" t="s">
        <v>954</v>
      </c>
      <c r="C137" s="56"/>
      <c r="D137" s="245"/>
      <c r="E137" s="15"/>
      <c r="F137" s="15"/>
      <c r="G137" s="99"/>
      <c r="H137" s="15"/>
      <c r="I137" s="15"/>
      <c r="J137" s="15"/>
      <c r="K137" s="250"/>
      <c r="L137" s="250"/>
      <c r="M137" s="250"/>
      <c r="N137" s="52">
        <v>0</v>
      </c>
      <c r="O137" s="52"/>
      <c r="P137" s="52">
        <v>1000</v>
      </c>
      <c r="Q137" s="52">
        <v>2220</v>
      </c>
      <c r="R137" s="52">
        <v>810</v>
      </c>
    </row>
    <row r="138" spans="1:18" s="109" customFormat="1" ht="24">
      <c r="A138" s="71"/>
      <c r="B138" s="74" t="s">
        <v>955</v>
      </c>
      <c r="C138" s="56"/>
      <c r="D138" s="245"/>
      <c r="E138" s="15"/>
      <c r="F138" s="15"/>
      <c r="G138" s="99"/>
      <c r="H138" s="15"/>
      <c r="I138" s="15"/>
      <c r="J138" s="15"/>
      <c r="K138" s="250"/>
      <c r="L138" s="250"/>
      <c r="M138" s="250"/>
      <c r="N138" s="52">
        <v>0</v>
      </c>
      <c r="O138" s="52"/>
      <c r="P138" s="52">
        <v>0</v>
      </c>
      <c r="Q138" s="52">
        <v>2665.8</v>
      </c>
      <c r="R138" s="52">
        <v>330.8</v>
      </c>
    </row>
    <row r="139" spans="1:18" s="109" customFormat="1" ht="24">
      <c r="A139" s="71"/>
      <c r="B139" s="74" t="s">
        <v>931</v>
      </c>
      <c r="C139" s="56"/>
      <c r="D139" s="245"/>
      <c r="E139" s="15"/>
      <c r="F139" s="15"/>
      <c r="G139" s="99"/>
      <c r="H139" s="15"/>
      <c r="I139" s="15"/>
      <c r="J139" s="15"/>
      <c r="K139" s="250"/>
      <c r="L139" s="250"/>
      <c r="M139" s="250"/>
      <c r="N139" s="52">
        <v>0</v>
      </c>
      <c r="O139" s="52"/>
      <c r="P139" s="52">
        <v>12230.7</v>
      </c>
      <c r="Q139" s="52">
        <v>8616.2</v>
      </c>
      <c r="R139" s="52">
        <v>0</v>
      </c>
    </row>
    <row r="140" spans="1:18" s="109" customFormat="1" ht="27" customHeight="1">
      <c r="A140" s="71"/>
      <c r="B140" s="260" t="s">
        <v>956</v>
      </c>
      <c r="C140" s="56"/>
      <c r="D140" s="245"/>
      <c r="E140" s="15"/>
      <c r="F140" s="15"/>
      <c r="G140" s="99"/>
      <c r="H140" s="15"/>
      <c r="I140" s="15"/>
      <c r="J140" s="15"/>
      <c r="K140" s="250" t="s">
        <v>989</v>
      </c>
      <c r="L140" s="250" t="s">
        <v>500</v>
      </c>
      <c r="M140" s="250" t="s">
        <v>990</v>
      </c>
      <c r="N140" s="52">
        <v>0</v>
      </c>
      <c r="O140" s="52"/>
      <c r="P140" s="52">
        <v>970</v>
      </c>
      <c r="Q140" s="52">
        <v>986.8</v>
      </c>
      <c r="R140" s="52">
        <v>1012.4</v>
      </c>
    </row>
    <row r="141" spans="1:18" s="109" customFormat="1" ht="21" customHeight="1">
      <c r="A141" s="32"/>
      <c r="B141" s="256"/>
      <c r="C141" s="13"/>
      <c r="D141" s="38" t="s">
        <v>154</v>
      </c>
      <c r="E141" s="15"/>
      <c r="F141" s="15"/>
      <c r="G141" s="99"/>
      <c r="H141" s="15"/>
      <c r="I141" s="15"/>
      <c r="J141" s="15"/>
      <c r="K141" s="250"/>
      <c r="L141" s="250"/>
      <c r="M141" s="250"/>
      <c r="N141" s="48">
        <v>0</v>
      </c>
      <c r="O141" s="48"/>
      <c r="P141" s="48">
        <v>30</v>
      </c>
      <c r="Q141" s="48">
        <v>30</v>
      </c>
      <c r="R141" s="48">
        <v>30</v>
      </c>
    </row>
    <row r="142" spans="1:18" s="109" customFormat="1" ht="54.75" customHeight="1">
      <c r="A142" s="220"/>
      <c r="B142" s="255" t="s">
        <v>661</v>
      </c>
      <c r="C142" s="6"/>
      <c r="D142" s="35" t="s">
        <v>154</v>
      </c>
      <c r="E142" s="15"/>
      <c r="F142" s="15"/>
      <c r="G142" s="99"/>
      <c r="H142" s="15"/>
      <c r="I142" s="15"/>
      <c r="J142" s="15"/>
      <c r="K142" s="250" t="s">
        <v>1145</v>
      </c>
      <c r="L142" s="250" t="s">
        <v>500</v>
      </c>
      <c r="M142" s="298" t="s">
        <v>1144</v>
      </c>
      <c r="N142" s="46">
        <v>1338.03616</v>
      </c>
      <c r="O142" s="46">
        <v>1338.03616</v>
      </c>
      <c r="P142" s="46">
        <v>0</v>
      </c>
      <c r="Q142" s="46">
        <v>0</v>
      </c>
      <c r="R142" s="46">
        <v>0</v>
      </c>
    </row>
    <row r="143" spans="1:18" s="109" customFormat="1" ht="50.25" customHeight="1">
      <c r="A143" s="221"/>
      <c r="B143" s="256"/>
      <c r="C143" s="6"/>
      <c r="D143" s="38" t="s">
        <v>9</v>
      </c>
      <c r="E143" s="15"/>
      <c r="F143" s="15"/>
      <c r="G143" s="99"/>
      <c r="H143" s="15"/>
      <c r="I143" s="15"/>
      <c r="J143" s="15"/>
      <c r="K143" s="250"/>
      <c r="L143" s="250"/>
      <c r="M143" s="298"/>
      <c r="N143" s="48">
        <v>1412.87328</v>
      </c>
      <c r="O143" s="48">
        <v>1412.87328</v>
      </c>
      <c r="P143" s="48">
        <v>0</v>
      </c>
      <c r="Q143" s="48">
        <v>0</v>
      </c>
      <c r="R143" s="48">
        <v>0</v>
      </c>
    </row>
    <row r="144" spans="1:18" s="109" customFormat="1" ht="84">
      <c r="A144" s="32"/>
      <c r="B144" s="24" t="s">
        <v>973</v>
      </c>
      <c r="C144" s="13"/>
      <c r="D144" s="38" t="s">
        <v>9</v>
      </c>
      <c r="E144" s="15"/>
      <c r="F144" s="15"/>
      <c r="G144" s="99"/>
      <c r="H144" s="15"/>
      <c r="I144" s="15"/>
      <c r="J144" s="15"/>
      <c r="K144" s="68" t="s">
        <v>1111</v>
      </c>
      <c r="L144" s="68" t="s">
        <v>500</v>
      </c>
      <c r="M144" s="68" t="s">
        <v>654</v>
      </c>
      <c r="N144" s="48">
        <v>0</v>
      </c>
      <c r="O144" s="48">
        <v>0</v>
      </c>
      <c r="P144" s="48">
        <v>9394.9</v>
      </c>
      <c r="Q144" s="48">
        <v>0</v>
      </c>
      <c r="R144" s="48">
        <v>0</v>
      </c>
    </row>
    <row r="145" spans="1:18" s="109" customFormat="1" ht="96">
      <c r="A145" s="32"/>
      <c r="B145" s="24" t="s">
        <v>958</v>
      </c>
      <c r="C145" s="13"/>
      <c r="D145" s="38" t="s">
        <v>9</v>
      </c>
      <c r="E145" s="15"/>
      <c r="F145" s="15"/>
      <c r="G145" s="99"/>
      <c r="H145" s="15"/>
      <c r="I145" s="15"/>
      <c r="J145" s="15"/>
      <c r="K145" s="68" t="s">
        <v>1021</v>
      </c>
      <c r="L145" s="68" t="s">
        <v>500</v>
      </c>
      <c r="M145" s="68" t="s">
        <v>123</v>
      </c>
      <c r="N145" s="48">
        <v>0</v>
      </c>
      <c r="O145" s="48">
        <v>0</v>
      </c>
      <c r="P145" s="48">
        <v>2000</v>
      </c>
      <c r="Q145" s="48">
        <v>2000</v>
      </c>
      <c r="R145" s="48">
        <v>2500</v>
      </c>
    </row>
    <row r="146" spans="1:18" s="109" customFormat="1" ht="108">
      <c r="A146" s="29"/>
      <c r="B146" s="25" t="s">
        <v>734</v>
      </c>
      <c r="C146" s="6"/>
      <c r="D146" s="34" t="s">
        <v>9</v>
      </c>
      <c r="E146" s="16"/>
      <c r="F146" s="16"/>
      <c r="G146" s="124"/>
      <c r="H146" s="16"/>
      <c r="I146" s="16"/>
      <c r="J146" s="16"/>
      <c r="K146" s="68" t="s">
        <v>1022</v>
      </c>
      <c r="L146" s="68" t="s">
        <v>500</v>
      </c>
      <c r="M146" s="72" t="s">
        <v>675</v>
      </c>
      <c r="N146" s="42">
        <v>180</v>
      </c>
      <c r="O146" s="42">
        <v>180</v>
      </c>
      <c r="P146" s="42">
        <v>0</v>
      </c>
      <c r="Q146" s="42">
        <v>0</v>
      </c>
      <c r="R146" s="48">
        <v>0</v>
      </c>
    </row>
    <row r="147" spans="1:18" s="108" customFormat="1" ht="36.75" customHeight="1">
      <c r="A147" s="28" t="s">
        <v>23</v>
      </c>
      <c r="B147" s="231" t="s">
        <v>587</v>
      </c>
      <c r="C147" s="232"/>
      <c r="D147" s="232"/>
      <c r="E147" s="232"/>
      <c r="F147" s="232"/>
      <c r="G147" s="232"/>
      <c r="H147" s="232"/>
      <c r="I147" s="232"/>
      <c r="J147" s="232"/>
      <c r="K147" s="232"/>
      <c r="L147" s="232"/>
      <c r="M147" s="233"/>
      <c r="N147" s="40">
        <f>SUM(N148:N148)</f>
        <v>1909.8993</v>
      </c>
      <c r="O147" s="40">
        <f>SUM(O148:O148)</f>
        <v>1909.8993</v>
      </c>
      <c r="P147" s="40">
        <f>SUM(P148:P148)</f>
        <v>0</v>
      </c>
      <c r="Q147" s="40">
        <f>SUM(Q148:Q148)</f>
        <v>0</v>
      </c>
      <c r="R147" s="40">
        <f>SUM(R148:R148)</f>
        <v>0</v>
      </c>
    </row>
    <row r="148" spans="1:18" s="110" customFormat="1" ht="72.75" customHeight="1">
      <c r="A148" s="283"/>
      <c r="B148" s="255" t="s">
        <v>642</v>
      </c>
      <c r="C148" s="9"/>
      <c r="D148" s="240" t="s">
        <v>103</v>
      </c>
      <c r="E148" s="225" t="s">
        <v>22</v>
      </c>
      <c r="F148" s="225" t="s">
        <v>4</v>
      </c>
      <c r="G148" s="225" t="s">
        <v>388</v>
      </c>
      <c r="H148" s="238" t="s">
        <v>657</v>
      </c>
      <c r="I148" s="238" t="s">
        <v>129</v>
      </c>
      <c r="J148" s="238" t="s">
        <v>658</v>
      </c>
      <c r="K148" s="21" t="s">
        <v>711</v>
      </c>
      <c r="L148" s="21" t="s">
        <v>500</v>
      </c>
      <c r="M148" s="54" t="s">
        <v>712</v>
      </c>
      <c r="N148" s="200">
        <v>1909.8993</v>
      </c>
      <c r="O148" s="200">
        <v>1909.8993</v>
      </c>
      <c r="P148" s="200">
        <v>0</v>
      </c>
      <c r="Q148" s="200">
        <v>0</v>
      </c>
      <c r="R148" s="200">
        <v>0</v>
      </c>
    </row>
    <row r="149" spans="1:18" s="110" customFormat="1" ht="72.75" customHeight="1">
      <c r="A149" s="284"/>
      <c r="B149" s="256"/>
      <c r="C149" s="9"/>
      <c r="D149" s="287"/>
      <c r="E149" s="244"/>
      <c r="F149" s="244"/>
      <c r="G149" s="244"/>
      <c r="H149" s="297"/>
      <c r="I149" s="297"/>
      <c r="J149" s="297"/>
      <c r="K149" s="22" t="s">
        <v>737</v>
      </c>
      <c r="L149" s="22" t="s">
        <v>500</v>
      </c>
      <c r="M149" s="55" t="s">
        <v>738</v>
      </c>
      <c r="N149" s="201"/>
      <c r="O149" s="201"/>
      <c r="P149" s="201"/>
      <c r="Q149" s="201"/>
      <c r="R149" s="201"/>
    </row>
    <row r="150" spans="1:18" s="110" customFormat="1" ht="26.25" customHeight="1">
      <c r="A150" s="28" t="s">
        <v>588</v>
      </c>
      <c r="B150" s="280" t="s">
        <v>589</v>
      </c>
      <c r="C150" s="281"/>
      <c r="D150" s="281"/>
      <c r="E150" s="281"/>
      <c r="F150" s="281"/>
      <c r="G150" s="281"/>
      <c r="H150" s="281"/>
      <c r="I150" s="281"/>
      <c r="J150" s="281"/>
      <c r="K150" s="281"/>
      <c r="L150" s="281"/>
      <c r="M150" s="282"/>
      <c r="N150" s="40"/>
      <c r="O150" s="40"/>
      <c r="P150" s="40"/>
      <c r="Q150" s="40"/>
      <c r="R150" s="40"/>
    </row>
    <row r="151" spans="1:18" s="108" customFormat="1" ht="12.75" customHeight="1">
      <c r="A151" s="28" t="s">
        <v>198</v>
      </c>
      <c r="B151" s="252" t="s">
        <v>149</v>
      </c>
      <c r="C151" s="253"/>
      <c r="D151" s="253"/>
      <c r="E151" s="253"/>
      <c r="F151" s="253"/>
      <c r="G151" s="253"/>
      <c r="H151" s="253"/>
      <c r="I151" s="253"/>
      <c r="J151" s="253"/>
      <c r="K151" s="253"/>
      <c r="L151" s="253"/>
      <c r="M151" s="254"/>
      <c r="N151" s="40">
        <f>SUM(N152:N153)</f>
        <v>2157.99074</v>
      </c>
      <c r="O151" s="40">
        <f>SUM(O152:O153)</f>
        <v>2157.99074</v>
      </c>
      <c r="P151" s="40">
        <f>SUM(P152:P153)</f>
        <v>1065</v>
      </c>
      <c r="Q151" s="40">
        <f>SUM(Q152:Q153)</f>
        <v>1065</v>
      </c>
      <c r="R151" s="40">
        <f>SUM(R152:R153)</f>
        <v>1065</v>
      </c>
    </row>
    <row r="152" spans="1:18" s="109" customFormat="1" ht="73.5" customHeight="1">
      <c r="A152" s="29"/>
      <c r="B152" s="5" t="s">
        <v>974</v>
      </c>
      <c r="C152" s="6"/>
      <c r="D152" s="165" t="s">
        <v>8</v>
      </c>
      <c r="E152" s="225" t="s">
        <v>22</v>
      </c>
      <c r="F152" s="225" t="s">
        <v>430</v>
      </c>
      <c r="G152" s="225" t="s">
        <v>388</v>
      </c>
      <c r="H152" s="14"/>
      <c r="I152" s="14"/>
      <c r="J152" s="14"/>
      <c r="K152" s="225" t="s">
        <v>574</v>
      </c>
      <c r="L152" s="225" t="s">
        <v>25</v>
      </c>
      <c r="M152" s="225" t="s">
        <v>109</v>
      </c>
      <c r="N152" s="42">
        <v>2157.99074</v>
      </c>
      <c r="O152" s="42">
        <v>2157.99074</v>
      </c>
      <c r="P152" s="42">
        <v>1065</v>
      </c>
      <c r="Q152" s="42">
        <v>1065</v>
      </c>
      <c r="R152" s="42">
        <v>1065</v>
      </c>
    </row>
    <row r="153" spans="1:18" s="109" customFormat="1" ht="40.5" customHeight="1" hidden="1">
      <c r="A153" s="29"/>
      <c r="B153" s="5" t="s">
        <v>928</v>
      </c>
      <c r="C153" s="141"/>
      <c r="D153" s="164" t="s">
        <v>8</v>
      </c>
      <c r="E153" s="244"/>
      <c r="F153" s="244"/>
      <c r="G153" s="244"/>
      <c r="H153" s="16"/>
      <c r="I153" s="16"/>
      <c r="J153" s="16"/>
      <c r="K153" s="244"/>
      <c r="L153" s="244"/>
      <c r="M153" s="244"/>
      <c r="N153" s="42">
        <v>0</v>
      </c>
      <c r="O153" s="42"/>
      <c r="P153" s="42">
        <v>0</v>
      </c>
      <c r="Q153" s="42">
        <v>0</v>
      </c>
      <c r="R153" s="42">
        <v>0</v>
      </c>
    </row>
    <row r="154" spans="1:18" s="110" customFormat="1" ht="38.25" customHeight="1">
      <c r="A154" s="28" t="s">
        <v>86</v>
      </c>
      <c r="B154" s="231" t="s">
        <v>471</v>
      </c>
      <c r="C154" s="232"/>
      <c r="D154" s="232"/>
      <c r="E154" s="232"/>
      <c r="F154" s="232"/>
      <c r="G154" s="232"/>
      <c r="H154" s="232"/>
      <c r="I154" s="232"/>
      <c r="J154" s="232"/>
      <c r="K154" s="232"/>
      <c r="L154" s="232"/>
      <c r="M154" s="233"/>
      <c r="N154" s="40"/>
      <c r="O154" s="40"/>
      <c r="P154" s="40"/>
      <c r="Q154" s="40"/>
      <c r="R154" s="40"/>
    </row>
    <row r="155" spans="1:18" s="108" customFormat="1" ht="24.75" customHeight="1">
      <c r="A155" s="28" t="s">
        <v>44</v>
      </c>
      <c r="B155" s="231" t="s">
        <v>590</v>
      </c>
      <c r="C155" s="232"/>
      <c r="D155" s="232"/>
      <c r="E155" s="232"/>
      <c r="F155" s="232"/>
      <c r="G155" s="232"/>
      <c r="H155" s="232"/>
      <c r="I155" s="232"/>
      <c r="J155" s="232"/>
      <c r="K155" s="232"/>
      <c r="L155" s="232"/>
      <c r="M155" s="233"/>
      <c r="N155" s="57"/>
      <c r="O155" s="57"/>
      <c r="P155" s="57"/>
      <c r="Q155" s="57"/>
      <c r="R155" s="57"/>
    </row>
    <row r="156" spans="1:18" s="108" customFormat="1" ht="12.75" customHeight="1">
      <c r="A156" s="28" t="s">
        <v>31</v>
      </c>
      <c r="B156" s="231" t="s">
        <v>63</v>
      </c>
      <c r="C156" s="232"/>
      <c r="D156" s="232"/>
      <c r="E156" s="232"/>
      <c r="F156" s="232"/>
      <c r="G156" s="232"/>
      <c r="H156" s="232"/>
      <c r="I156" s="232"/>
      <c r="J156" s="232"/>
      <c r="K156" s="232"/>
      <c r="L156" s="232"/>
      <c r="M156" s="233"/>
      <c r="N156" s="40">
        <f>SUM(N157:N160)</f>
        <v>2831.2219999999998</v>
      </c>
      <c r="O156" s="40">
        <f>SUM(O157:O160)</f>
        <v>2824.7123199999996</v>
      </c>
      <c r="P156" s="40">
        <f>SUM(P157:P160)</f>
        <v>2961.1</v>
      </c>
      <c r="Q156" s="40">
        <f>SUM(Q157:Q160)</f>
        <v>2961.1</v>
      </c>
      <c r="R156" s="40">
        <f>SUM(R157:R160)</f>
        <v>2961.1</v>
      </c>
    </row>
    <row r="157" spans="1:18" s="109" customFormat="1" ht="59.25" customHeight="1">
      <c r="A157" s="220"/>
      <c r="B157" s="218" t="s">
        <v>975</v>
      </c>
      <c r="C157" s="6"/>
      <c r="D157" s="35" t="s">
        <v>206</v>
      </c>
      <c r="E157" s="14" t="s">
        <v>22</v>
      </c>
      <c r="F157" s="14" t="s">
        <v>431</v>
      </c>
      <c r="G157" s="14" t="s">
        <v>388</v>
      </c>
      <c r="H157" s="14"/>
      <c r="I157" s="14"/>
      <c r="J157" s="14"/>
      <c r="K157" s="14" t="s">
        <v>195</v>
      </c>
      <c r="L157" s="14" t="s">
        <v>184</v>
      </c>
      <c r="M157" s="14" t="s">
        <v>21</v>
      </c>
      <c r="N157" s="46">
        <f>22.724+2359.7+22.5</f>
        <v>2404.924</v>
      </c>
      <c r="O157" s="46">
        <f>22.724+2359.7+15.99032</f>
        <v>2398.41432</v>
      </c>
      <c r="P157" s="46">
        <f>2301.9+75+24.2+560</f>
        <v>2961.1</v>
      </c>
      <c r="Q157" s="46">
        <v>2961.1</v>
      </c>
      <c r="R157" s="46">
        <v>2961.1</v>
      </c>
    </row>
    <row r="158" spans="1:18" s="109" customFormat="1" ht="70.5" customHeight="1">
      <c r="A158" s="243"/>
      <c r="B158" s="251"/>
      <c r="C158" s="270"/>
      <c r="D158" s="64"/>
      <c r="E158" s="15" t="s">
        <v>165</v>
      </c>
      <c r="F158" s="15" t="s">
        <v>404</v>
      </c>
      <c r="G158" s="15" t="s">
        <v>168</v>
      </c>
      <c r="H158" s="224" t="s">
        <v>183</v>
      </c>
      <c r="I158" s="224" t="s">
        <v>78</v>
      </c>
      <c r="J158" s="224" t="s">
        <v>130</v>
      </c>
      <c r="K158" s="224" t="s">
        <v>664</v>
      </c>
      <c r="L158" s="224" t="s">
        <v>652</v>
      </c>
      <c r="M158" s="224" t="s">
        <v>653</v>
      </c>
      <c r="N158" s="52"/>
      <c r="O158" s="52"/>
      <c r="P158" s="52"/>
      <c r="Q158" s="204"/>
      <c r="R158" s="204"/>
    </row>
    <row r="159" spans="1:18" s="109" customFormat="1" ht="95.25" customHeight="1">
      <c r="A159" s="221"/>
      <c r="B159" s="219"/>
      <c r="C159" s="270"/>
      <c r="D159" s="66"/>
      <c r="E159" s="15" t="s">
        <v>28</v>
      </c>
      <c r="F159" s="15" t="s">
        <v>167</v>
      </c>
      <c r="G159" s="15" t="s">
        <v>77</v>
      </c>
      <c r="H159" s="224"/>
      <c r="I159" s="224"/>
      <c r="J159" s="224"/>
      <c r="K159" s="224"/>
      <c r="L159" s="224"/>
      <c r="M159" s="224"/>
      <c r="N159" s="48"/>
      <c r="O159" s="48"/>
      <c r="P159" s="48"/>
      <c r="Q159" s="203"/>
      <c r="R159" s="203"/>
    </row>
    <row r="160" spans="1:18" s="109" customFormat="1" ht="111" customHeight="1">
      <c r="A160" s="29"/>
      <c r="B160" s="5" t="s">
        <v>536</v>
      </c>
      <c r="C160" s="6"/>
      <c r="D160" s="34" t="s">
        <v>118</v>
      </c>
      <c r="E160" s="16"/>
      <c r="F160" s="16"/>
      <c r="G160" s="16"/>
      <c r="H160" s="89" t="s">
        <v>338</v>
      </c>
      <c r="I160" s="89" t="s">
        <v>538</v>
      </c>
      <c r="J160" s="89" t="s">
        <v>273</v>
      </c>
      <c r="K160" s="2" t="s">
        <v>783</v>
      </c>
      <c r="L160" s="2" t="s">
        <v>500</v>
      </c>
      <c r="M160" s="2" t="s">
        <v>716</v>
      </c>
      <c r="N160" s="42">
        <v>426.298</v>
      </c>
      <c r="O160" s="42">
        <v>426.298</v>
      </c>
      <c r="P160" s="42">
        <v>0</v>
      </c>
      <c r="Q160" s="42">
        <v>0</v>
      </c>
      <c r="R160" s="42">
        <v>0</v>
      </c>
    </row>
    <row r="161" spans="1:18" s="108" customFormat="1" ht="12.75" customHeight="1">
      <c r="A161" s="28" t="s">
        <v>88</v>
      </c>
      <c r="B161" s="231" t="s">
        <v>126</v>
      </c>
      <c r="C161" s="232"/>
      <c r="D161" s="232"/>
      <c r="E161" s="232"/>
      <c r="F161" s="232"/>
      <c r="G161" s="232"/>
      <c r="H161" s="232"/>
      <c r="I161" s="232"/>
      <c r="J161" s="232"/>
      <c r="K161" s="232"/>
      <c r="L161" s="232"/>
      <c r="M161" s="233"/>
      <c r="N161" s="57"/>
      <c r="O161" s="57"/>
      <c r="P161" s="57"/>
      <c r="Q161" s="57"/>
      <c r="R161" s="57"/>
    </row>
    <row r="162" spans="1:18" s="108" customFormat="1" ht="12.75" customHeight="1">
      <c r="A162" s="28" t="s">
        <v>40</v>
      </c>
      <c r="B162" s="231" t="s">
        <v>41</v>
      </c>
      <c r="C162" s="232"/>
      <c r="D162" s="232"/>
      <c r="E162" s="232"/>
      <c r="F162" s="232"/>
      <c r="G162" s="232"/>
      <c r="H162" s="232"/>
      <c r="I162" s="232"/>
      <c r="J162" s="232"/>
      <c r="K162" s="232"/>
      <c r="L162" s="232"/>
      <c r="M162" s="233"/>
      <c r="N162" s="40"/>
      <c r="O162" s="40"/>
      <c r="P162" s="40"/>
      <c r="Q162" s="40"/>
      <c r="R162" s="40"/>
    </row>
    <row r="163" spans="1:18" s="108" customFormat="1" ht="13.5" customHeight="1">
      <c r="A163" s="28" t="s">
        <v>94</v>
      </c>
      <c r="B163" s="231" t="s">
        <v>61</v>
      </c>
      <c r="C163" s="232"/>
      <c r="D163" s="232"/>
      <c r="E163" s="232"/>
      <c r="F163" s="232"/>
      <c r="G163" s="232"/>
      <c r="H163" s="232"/>
      <c r="I163" s="232"/>
      <c r="J163" s="232"/>
      <c r="K163" s="232"/>
      <c r="L163" s="232"/>
      <c r="M163" s="233"/>
      <c r="N163" s="40">
        <f>SUM(N164:N172)</f>
        <v>30437.524000000005</v>
      </c>
      <c r="O163" s="40">
        <f>SUM(O164:O172)</f>
        <v>30437.524000000005</v>
      </c>
      <c r="P163" s="40">
        <f>SUM(P164:P172)</f>
        <v>6142.7</v>
      </c>
      <c r="Q163" s="40">
        <f>SUM(Q164:Q172)</f>
        <v>6142.7</v>
      </c>
      <c r="R163" s="40">
        <f>SUM(R164:R172)</f>
        <v>6142.7</v>
      </c>
    </row>
    <row r="164" spans="1:18" s="111" customFormat="1" ht="63" customHeight="1">
      <c r="A164" s="205"/>
      <c r="B164" s="207" t="s">
        <v>978</v>
      </c>
      <c r="C164" s="90"/>
      <c r="D164" s="209" t="s">
        <v>118</v>
      </c>
      <c r="E164" s="238" t="s">
        <v>22</v>
      </c>
      <c r="F164" s="238" t="s">
        <v>4</v>
      </c>
      <c r="G164" s="238" t="s">
        <v>388</v>
      </c>
      <c r="H164" s="238"/>
      <c r="I164" s="238"/>
      <c r="J164" s="238"/>
      <c r="K164" s="88" t="s">
        <v>705</v>
      </c>
      <c r="L164" s="88" t="s">
        <v>500</v>
      </c>
      <c r="M164" s="88" t="s">
        <v>706</v>
      </c>
      <c r="N164" s="200">
        <f>195.006+20126.8</f>
        <v>20321.806</v>
      </c>
      <c r="O164" s="200">
        <f>195.006+20126.8</f>
        <v>20321.806</v>
      </c>
      <c r="P164" s="200">
        <v>6142.7</v>
      </c>
      <c r="Q164" s="200">
        <v>6142.7</v>
      </c>
      <c r="R164" s="200">
        <v>6142.7</v>
      </c>
    </row>
    <row r="165" spans="1:18" s="111" customFormat="1" ht="60.75" customHeight="1">
      <c r="A165" s="265"/>
      <c r="B165" s="242"/>
      <c r="C165" s="162"/>
      <c r="D165" s="259"/>
      <c r="E165" s="239"/>
      <c r="F165" s="239"/>
      <c r="G165" s="239"/>
      <c r="H165" s="239"/>
      <c r="I165" s="239"/>
      <c r="J165" s="239"/>
      <c r="K165" s="93" t="s">
        <v>722</v>
      </c>
      <c r="L165" s="93" t="s">
        <v>500</v>
      </c>
      <c r="M165" s="93" t="s">
        <v>706</v>
      </c>
      <c r="N165" s="217"/>
      <c r="O165" s="217"/>
      <c r="P165" s="217"/>
      <c r="Q165" s="217"/>
      <c r="R165" s="217"/>
    </row>
    <row r="166" spans="1:18" s="111" customFormat="1" ht="108">
      <c r="A166" s="265"/>
      <c r="B166" s="242"/>
      <c r="C166" s="162"/>
      <c r="D166" s="259"/>
      <c r="E166" s="239"/>
      <c r="F166" s="239"/>
      <c r="G166" s="239"/>
      <c r="H166" s="239"/>
      <c r="I166" s="239"/>
      <c r="J166" s="239"/>
      <c r="K166" s="93" t="s">
        <v>713</v>
      </c>
      <c r="L166" s="93" t="s">
        <v>500</v>
      </c>
      <c r="M166" s="93" t="s">
        <v>706</v>
      </c>
      <c r="N166" s="201"/>
      <c r="O166" s="201"/>
      <c r="P166" s="201"/>
      <c r="Q166" s="201"/>
      <c r="R166" s="201"/>
    </row>
    <row r="167" spans="1:18" s="111" customFormat="1" ht="120">
      <c r="A167" s="87"/>
      <c r="B167" s="90" t="s">
        <v>843</v>
      </c>
      <c r="C167" s="90"/>
      <c r="D167" s="92" t="s">
        <v>155</v>
      </c>
      <c r="E167" s="93"/>
      <c r="F167" s="93"/>
      <c r="G167" s="93"/>
      <c r="H167" s="93"/>
      <c r="I167" s="93"/>
      <c r="J167" s="93"/>
      <c r="K167" s="93" t="s">
        <v>950</v>
      </c>
      <c r="L167" s="93" t="s">
        <v>500</v>
      </c>
      <c r="M167" s="93" t="s">
        <v>951</v>
      </c>
      <c r="N167" s="46">
        <v>89.6</v>
      </c>
      <c r="O167" s="46">
        <v>89.6</v>
      </c>
      <c r="P167" s="46">
        <v>0</v>
      </c>
      <c r="Q167" s="46">
        <v>0</v>
      </c>
      <c r="R167" s="48">
        <v>0</v>
      </c>
    </row>
    <row r="168" spans="1:18" s="111" customFormat="1" ht="84">
      <c r="A168" s="85"/>
      <c r="B168" s="27" t="s">
        <v>876</v>
      </c>
      <c r="C168" s="27"/>
      <c r="D168" s="91" t="s">
        <v>155</v>
      </c>
      <c r="E168" s="93"/>
      <c r="F168" s="93"/>
      <c r="G168" s="93"/>
      <c r="H168" s="93"/>
      <c r="I168" s="93"/>
      <c r="J168" s="93"/>
      <c r="K168" s="93" t="s">
        <v>877</v>
      </c>
      <c r="L168" s="93" t="s">
        <v>500</v>
      </c>
      <c r="M168" s="93" t="s">
        <v>878</v>
      </c>
      <c r="N168" s="41">
        <v>11.06</v>
      </c>
      <c r="O168" s="41">
        <v>11.06</v>
      </c>
      <c r="P168" s="41">
        <v>0</v>
      </c>
      <c r="Q168" s="41">
        <v>0</v>
      </c>
      <c r="R168" s="47">
        <v>0</v>
      </c>
    </row>
    <row r="169" spans="1:18" s="111" customFormat="1" ht="63.75" customHeight="1">
      <c r="A169" s="96"/>
      <c r="B169" s="151" t="s">
        <v>817</v>
      </c>
      <c r="C169" s="149"/>
      <c r="D169" s="98" t="s">
        <v>118</v>
      </c>
      <c r="E169" s="93"/>
      <c r="F169" s="93"/>
      <c r="G169" s="93"/>
      <c r="H169" s="93"/>
      <c r="I169" s="93"/>
      <c r="J169" s="93"/>
      <c r="K169" s="93" t="s">
        <v>818</v>
      </c>
      <c r="L169" s="93" t="s">
        <v>500</v>
      </c>
      <c r="M169" s="93" t="s">
        <v>819</v>
      </c>
      <c r="N169" s="47">
        <v>30</v>
      </c>
      <c r="O169" s="47">
        <v>30</v>
      </c>
      <c r="P169" s="47">
        <v>0</v>
      </c>
      <c r="Q169" s="47">
        <v>0</v>
      </c>
      <c r="R169" s="47">
        <v>0</v>
      </c>
    </row>
    <row r="170" spans="1:18" s="111" customFormat="1" ht="57.75" customHeight="1">
      <c r="A170" s="96"/>
      <c r="B170" s="151" t="s">
        <v>1095</v>
      </c>
      <c r="C170" s="149"/>
      <c r="D170" s="98" t="s">
        <v>118</v>
      </c>
      <c r="E170" s="93"/>
      <c r="F170" s="93"/>
      <c r="G170" s="93"/>
      <c r="H170" s="93"/>
      <c r="I170" s="93"/>
      <c r="J170" s="93"/>
      <c r="K170" s="93" t="s">
        <v>1096</v>
      </c>
      <c r="L170" s="93" t="s">
        <v>500</v>
      </c>
      <c r="M170" s="93" t="s">
        <v>1097</v>
      </c>
      <c r="N170" s="47">
        <v>26.4</v>
      </c>
      <c r="O170" s="47">
        <v>26.4</v>
      </c>
      <c r="P170" s="47">
        <v>0</v>
      </c>
      <c r="Q170" s="47">
        <v>0</v>
      </c>
      <c r="R170" s="47">
        <v>0</v>
      </c>
    </row>
    <row r="171" spans="1:18" s="111" customFormat="1" ht="97.5" customHeight="1">
      <c r="A171" s="96"/>
      <c r="B171" s="151" t="s">
        <v>1098</v>
      </c>
      <c r="C171" s="149"/>
      <c r="D171" s="98" t="s">
        <v>118</v>
      </c>
      <c r="E171" s="93"/>
      <c r="F171" s="93"/>
      <c r="G171" s="93"/>
      <c r="H171" s="93"/>
      <c r="I171" s="93"/>
      <c r="J171" s="93"/>
      <c r="K171" s="93" t="s">
        <v>1099</v>
      </c>
      <c r="L171" s="93" t="s">
        <v>500</v>
      </c>
      <c r="M171" s="93" t="s">
        <v>1100</v>
      </c>
      <c r="N171" s="47">
        <v>47.7</v>
      </c>
      <c r="O171" s="47">
        <v>47.7</v>
      </c>
      <c r="P171" s="47">
        <v>0</v>
      </c>
      <c r="Q171" s="47">
        <v>0</v>
      </c>
      <c r="R171" s="47">
        <v>0</v>
      </c>
    </row>
    <row r="172" spans="1:18" s="110" customFormat="1" ht="108">
      <c r="A172" s="75"/>
      <c r="B172" s="24" t="s">
        <v>698</v>
      </c>
      <c r="C172" s="9"/>
      <c r="D172" s="77" t="s">
        <v>118</v>
      </c>
      <c r="E172" s="15"/>
      <c r="F172" s="15"/>
      <c r="G172" s="15"/>
      <c r="H172" s="82"/>
      <c r="I172" s="82"/>
      <c r="J172" s="82"/>
      <c r="K172" s="16" t="s">
        <v>783</v>
      </c>
      <c r="L172" s="16" t="s">
        <v>500</v>
      </c>
      <c r="M172" s="16" t="s">
        <v>716</v>
      </c>
      <c r="N172" s="47">
        <v>9910.958</v>
      </c>
      <c r="O172" s="47">
        <v>9910.958</v>
      </c>
      <c r="P172" s="47">
        <v>0</v>
      </c>
      <c r="Q172" s="47">
        <v>0</v>
      </c>
      <c r="R172" s="47">
        <v>0</v>
      </c>
    </row>
    <row r="173" spans="1:18" s="110" customFormat="1" ht="13.5" customHeight="1">
      <c r="A173" s="28" t="s">
        <v>90</v>
      </c>
      <c r="B173" s="231" t="s">
        <v>194</v>
      </c>
      <c r="C173" s="232"/>
      <c r="D173" s="232"/>
      <c r="E173" s="232"/>
      <c r="F173" s="232"/>
      <c r="G173" s="232"/>
      <c r="H173" s="232"/>
      <c r="I173" s="232"/>
      <c r="J173" s="232"/>
      <c r="K173" s="232"/>
      <c r="L173" s="232"/>
      <c r="M173" s="233"/>
      <c r="N173" s="40">
        <f>SUM(N174:N186)</f>
        <v>48462.384000000005</v>
      </c>
      <c r="O173" s="40">
        <f>SUM(O174:O186)</f>
        <v>48360.63964</v>
      </c>
      <c r="P173" s="40">
        <f>SUM(P174:P186)</f>
        <v>16281.8</v>
      </c>
      <c r="Q173" s="40">
        <f>SUM(Q174:Q186)</f>
        <v>16282.8</v>
      </c>
      <c r="R173" s="40">
        <f>SUM(R174:R186)</f>
        <v>16283.8</v>
      </c>
    </row>
    <row r="174" spans="1:18" s="110" customFormat="1" ht="96.75" customHeight="1">
      <c r="A174" s="275"/>
      <c r="B174" s="255" t="s">
        <v>979</v>
      </c>
      <c r="C174" s="9"/>
      <c r="D174" s="240" t="s">
        <v>118</v>
      </c>
      <c r="E174" s="225" t="s">
        <v>22</v>
      </c>
      <c r="F174" s="225" t="s">
        <v>376</v>
      </c>
      <c r="G174" s="225" t="s">
        <v>388</v>
      </c>
      <c r="H174" s="228" t="s">
        <v>433</v>
      </c>
      <c r="I174" s="228" t="s">
        <v>434</v>
      </c>
      <c r="J174" s="228" t="s">
        <v>435</v>
      </c>
      <c r="K174" s="21" t="s">
        <v>987</v>
      </c>
      <c r="L174" s="21" t="s">
        <v>267</v>
      </c>
      <c r="M174" s="54" t="s">
        <v>369</v>
      </c>
      <c r="N174" s="43">
        <f>1193.965+22389.13681+765.51527+4317.77+1152.3</f>
        <v>29818.68708</v>
      </c>
      <c r="O174" s="44">
        <f>N174</f>
        <v>29818.68708</v>
      </c>
      <c r="P174" s="200">
        <v>16281.8</v>
      </c>
      <c r="Q174" s="200">
        <v>16282.8</v>
      </c>
      <c r="R174" s="200">
        <v>16283.8</v>
      </c>
    </row>
    <row r="175" spans="1:18" s="110" customFormat="1" ht="108">
      <c r="A175" s="276"/>
      <c r="B175" s="260"/>
      <c r="C175" s="9"/>
      <c r="D175" s="287"/>
      <c r="E175" s="224"/>
      <c r="F175" s="224"/>
      <c r="G175" s="224"/>
      <c r="H175" s="229"/>
      <c r="I175" s="229"/>
      <c r="J175" s="229"/>
      <c r="K175" s="68" t="s">
        <v>1022</v>
      </c>
      <c r="L175" s="68" t="s">
        <v>500</v>
      </c>
      <c r="M175" s="72" t="s">
        <v>675</v>
      </c>
      <c r="N175" s="47">
        <f>5048.93305-15-1256.61704</f>
        <v>3777.3160099999996</v>
      </c>
      <c r="O175" s="47">
        <f>5048.93305-15-1256.61704</f>
        <v>3777.3160099999996</v>
      </c>
      <c r="P175" s="201"/>
      <c r="Q175" s="201"/>
      <c r="R175" s="201"/>
    </row>
    <row r="176" spans="1:18" s="110" customFormat="1" ht="60">
      <c r="A176" s="276"/>
      <c r="B176" s="260"/>
      <c r="C176" s="9"/>
      <c r="D176" s="77" t="s">
        <v>206</v>
      </c>
      <c r="E176" s="15"/>
      <c r="F176" s="15"/>
      <c r="G176" s="15"/>
      <c r="H176" s="82"/>
      <c r="I176" s="82"/>
      <c r="J176" s="82"/>
      <c r="K176" s="68" t="s">
        <v>723</v>
      </c>
      <c r="L176" s="68" t="s">
        <v>500</v>
      </c>
      <c r="M176" s="72" t="s">
        <v>706</v>
      </c>
      <c r="N176" s="47">
        <v>277</v>
      </c>
      <c r="O176" s="47">
        <v>277</v>
      </c>
      <c r="P176" s="47">
        <v>0</v>
      </c>
      <c r="Q176" s="47">
        <v>0</v>
      </c>
      <c r="R176" s="47">
        <v>0</v>
      </c>
    </row>
    <row r="177" spans="1:18" s="110" customFormat="1" ht="108">
      <c r="A177" s="75"/>
      <c r="B177" s="24" t="s">
        <v>698</v>
      </c>
      <c r="C177" s="9"/>
      <c r="D177" s="77" t="s">
        <v>118</v>
      </c>
      <c r="E177" s="15"/>
      <c r="F177" s="15"/>
      <c r="G177" s="15"/>
      <c r="H177" s="82"/>
      <c r="I177" s="82"/>
      <c r="J177" s="82"/>
      <c r="K177" s="15" t="s">
        <v>783</v>
      </c>
      <c r="L177" s="15" t="s">
        <v>500</v>
      </c>
      <c r="M177" s="15" t="s">
        <v>716</v>
      </c>
      <c r="N177" s="47">
        <v>12666.58262</v>
      </c>
      <c r="O177" s="47">
        <v>12666.58262</v>
      </c>
      <c r="P177" s="47">
        <v>0</v>
      </c>
      <c r="Q177" s="47">
        <v>0</v>
      </c>
      <c r="R177" s="47">
        <v>0</v>
      </c>
    </row>
    <row r="178" spans="1:18" s="111" customFormat="1" ht="84" customHeight="1">
      <c r="A178" s="85"/>
      <c r="B178" s="27" t="s">
        <v>770</v>
      </c>
      <c r="C178" s="27"/>
      <c r="D178" s="91" t="s">
        <v>118</v>
      </c>
      <c r="E178" s="93"/>
      <c r="F178" s="93"/>
      <c r="G178" s="93"/>
      <c r="H178" s="93" t="s">
        <v>338</v>
      </c>
      <c r="I178" s="93" t="s">
        <v>457</v>
      </c>
      <c r="J178" s="93" t="s">
        <v>273</v>
      </c>
      <c r="K178" s="93" t="s">
        <v>717</v>
      </c>
      <c r="L178" s="93" t="s">
        <v>500</v>
      </c>
      <c r="M178" s="93" t="s">
        <v>718</v>
      </c>
      <c r="N178" s="42">
        <v>1298.25749</v>
      </c>
      <c r="O178" s="42">
        <v>1196.51313</v>
      </c>
      <c r="P178" s="42">
        <v>0</v>
      </c>
      <c r="Q178" s="42">
        <v>0</v>
      </c>
      <c r="R178" s="42">
        <v>0</v>
      </c>
    </row>
    <row r="179" spans="1:18" s="110" customFormat="1" ht="48">
      <c r="A179" s="275"/>
      <c r="B179" s="255" t="s">
        <v>668</v>
      </c>
      <c r="C179" s="138"/>
      <c r="D179" s="240" t="s">
        <v>118</v>
      </c>
      <c r="E179" s="15"/>
      <c r="F179" s="15"/>
      <c r="G179" s="15"/>
      <c r="H179" s="82"/>
      <c r="I179" s="82"/>
      <c r="J179" s="82"/>
      <c r="K179" s="68" t="s">
        <v>509</v>
      </c>
      <c r="L179" s="68" t="s">
        <v>500</v>
      </c>
      <c r="M179" s="72" t="s">
        <v>369</v>
      </c>
      <c r="N179" s="237">
        <v>31</v>
      </c>
      <c r="O179" s="200">
        <v>31</v>
      </c>
      <c r="P179" s="237">
        <v>0</v>
      </c>
      <c r="Q179" s="237">
        <v>0</v>
      </c>
      <c r="R179" s="200">
        <v>0</v>
      </c>
    </row>
    <row r="180" spans="1:18" s="110" customFormat="1" ht="48">
      <c r="A180" s="276"/>
      <c r="B180" s="260"/>
      <c r="C180" s="138"/>
      <c r="D180" s="241"/>
      <c r="E180" s="15"/>
      <c r="F180" s="15"/>
      <c r="G180" s="15"/>
      <c r="H180" s="82"/>
      <c r="I180" s="82"/>
      <c r="J180" s="82"/>
      <c r="K180" s="68" t="s">
        <v>763</v>
      </c>
      <c r="L180" s="68" t="s">
        <v>500</v>
      </c>
      <c r="M180" s="72" t="s">
        <v>764</v>
      </c>
      <c r="N180" s="237"/>
      <c r="O180" s="201"/>
      <c r="P180" s="237"/>
      <c r="Q180" s="237"/>
      <c r="R180" s="201"/>
    </row>
    <row r="181" spans="1:18" s="110" customFormat="1" ht="59.25" customHeight="1">
      <c r="A181" s="28"/>
      <c r="B181" s="25" t="s">
        <v>796</v>
      </c>
      <c r="C181" s="9"/>
      <c r="D181" s="37" t="s">
        <v>118</v>
      </c>
      <c r="E181" s="15"/>
      <c r="F181" s="15"/>
      <c r="G181" s="15"/>
      <c r="H181" s="82"/>
      <c r="I181" s="82"/>
      <c r="J181" s="82"/>
      <c r="K181" s="68" t="s">
        <v>801</v>
      </c>
      <c r="L181" s="68" t="s">
        <v>500</v>
      </c>
      <c r="M181" s="72" t="s">
        <v>802</v>
      </c>
      <c r="N181" s="41">
        <v>24</v>
      </c>
      <c r="O181" s="41">
        <v>24</v>
      </c>
      <c r="P181" s="41">
        <v>0</v>
      </c>
      <c r="Q181" s="41">
        <v>0</v>
      </c>
      <c r="R181" s="47">
        <v>0</v>
      </c>
    </row>
    <row r="182" spans="1:18" s="110" customFormat="1" ht="48" customHeight="1">
      <c r="A182" s="268"/>
      <c r="B182" s="255" t="s">
        <v>840</v>
      </c>
      <c r="C182" s="9"/>
      <c r="D182" s="261" t="s">
        <v>118</v>
      </c>
      <c r="E182" s="15"/>
      <c r="F182" s="15"/>
      <c r="G182" s="15"/>
      <c r="H182" s="93"/>
      <c r="I182" s="93"/>
      <c r="J182" s="93"/>
      <c r="K182" s="68" t="s">
        <v>854</v>
      </c>
      <c r="L182" s="68" t="s">
        <v>500</v>
      </c>
      <c r="M182" s="72" t="s">
        <v>855</v>
      </c>
      <c r="N182" s="41">
        <v>120</v>
      </c>
      <c r="O182" s="41">
        <v>120</v>
      </c>
      <c r="P182" s="41">
        <v>0</v>
      </c>
      <c r="Q182" s="41">
        <v>0</v>
      </c>
      <c r="R182" s="41">
        <v>0</v>
      </c>
    </row>
    <row r="183" spans="1:18" s="110" customFormat="1" ht="47.25" customHeight="1">
      <c r="A183" s="268"/>
      <c r="B183" s="256"/>
      <c r="C183" s="146"/>
      <c r="D183" s="261"/>
      <c r="E183" s="15"/>
      <c r="F183" s="15"/>
      <c r="G183" s="15"/>
      <c r="H183" s="93"/>
      <c r="I183" s="93"/>
      <c r="J183" s="93"/>
      <c r="K183" s="68" t="s">
        <v>856</v>
      </c>
      <c r="L183" s="68" t="s">
        <v>500</v>
      </c>
      <c r="M183" s="72" t="s">
        <v>857</v>
      </c>
      <c r="N183" s="41">
        <v>182.5408</v>
      </c>
      <c r="O183" s="41">
        <f>N183</f>
        <v>182.5408</v>
      </c>
      <c r="P183" s="41">
        <v>0</v>
      </c>
      <c r="Q183" s="41">
        <v>0</v>
      </c>
      <c r="R183" s="47">
        <v>0</v>
      </c>
    </row>
    <row r="184" spans="1:18" s="110" customFormat="1" ht="73.5" customHeight="1">
      <c r="A184" s="144"/>
      <c r="B184" s="74" t="s">
        <v>736</v>
      </c>
      <c r="C184" s="146"/>
      <c r="D184" s="145" t="s">
        <v>118</v>
      </c>
      <c r="E184" s="15"/>
      <c r="F184" s="15"/>
      <c r="G184" s="15"/>
      <c r="H184" s="82"/>
      <c r="I184" s="82"/>
      <c r="J184" s="82"/>
      <c r="K184" s="68" t="s">
        <v>797</v>
      </c>
      <c r="L184" s="68" t="s">
        <v>500</v>
      </c>
      <c r="M184" s="72" t="s">
        <v>798</v>
      </c>
      <c r="N184" s="41">
        <v>175</v>
      </c>
      <c r="O184" s="41">
        <v>175</v>
      </c>
      <c r="P184" s="41">
        <v>0</v>
      </c>
      <c r="Q184" s="41">
        <v>0</v>
      </c>
      <c r="R184" s="47">
        <v>0</v>
      </c>
    </row>
    <row r="185" spans="1:18" s="110" customFormat="1" ht="59.25" customHeight="1">
      <c r="A185" s="28"/>
      <c r="B185" s="25" t="s">
        <v>1013</v>
      </c>
      <c r="C185" s="9"/>
      <c r="D185" s="37" t="s">
        <v>118</v>
      </c>
      <c r="E185" s="15"/>
      <c r="F185" s="15"/>
      <c r="G185" s="15"/>
      <c r="H185" s="82"/>
      <c r="I185" s="82"/>
      <c r="J185" s="82"/>
      <c r="K185" s="68" t="s">
        <v>1090</v>
      </c>
      <c r="L185" s="68" t="s">
        <v>500</v>
      </c>
      <c r="M185" s="72" t="s">
        <v>1091</v>
      </c>
      <c r="N185" s="41">
        <v>42</v>
      </c>
      <c r="O185" s="41">
        <v>42</v>
      </c>
      <c r="P185" s="41">
        <v>0</v>
      </c>
      <c r="Q185" s="41">
        <v>0</v>
      </c>
      <c r="R185" s="41">
        <v>0</v>
      </c>
    </row>
    <row r="186" spans="1:18" s="110" customFormat="1" ht="61.5" customHeight="1">
      <c r="A186" s="28"/>
      <c r="B186" s="25" t="s">
        <v>826</v>
      </c>
      <c r="C186" s="9"/>
      <c r="D186" s="37" t="s">
        <v>118</v>
      </c>
      <c r="E186" s="16"/>
      <c r="F186" s="16"/>
      <c r="G186" s="16"/>
      <c r="H186" s="61"/>
      <c r="I186" s="61"/>
      <c r="J186" s="61"/>
      <c r="K186" s="22" t="s">
        <v>827</v>
      </c>
      <c r="L186" s="22" t="s">
        <v>500</v>
      </c>
      <c r="M186" s="55" t="s">
        <v>828</v>
      </c>
      <c r="N186" s="41">
        <v>50</v>
      </c>
      <c r="O186" s="41">
        <v>50</v>
      </c>
      <c r="P186" s="41">
        <v>0</v>
      </c>
      <c r="Q186" s="41">
        <v>0</v>
      </c>
      <c r="R186" s="47">
        <v>0</v>
      </c>
    </row>
    <row r="187" spans="1:18" s="108" customFormat="1" ht="12" customHeight="1">
      <c r="A187" s="28" t="s">
        <v>127</v>
      </c>
      <c r="B187" s="231" t="s">
        <v>128</v>
      </c>
      <c r="C187" s="232"/>
      <c r="D187" s="232"/>
      <c r="E187" s="232"/>
      <c r="F187" s="232"/>
      <c r="G187" s="232"/>
      <c r="H187" s="232"/>
      <c r="I187" s="232"/>
      <c r="J187" s="232"/>
      <c r="K187" s="232"/>
      <c r="L187" s="232"/>
      <c r="M187" s="233"/>
      <c r="N187" s="40">
        <f>N188</f>
        <v>1271.61704</v>
      </c>
      <c r="O187" s="40">
        <f>O188</f>
        <v>1271.61704</v>
      </c>
      <c r="P187" s="40">
        <f>P188</f>
        <v>4713</v>
      </c>
      <c r="Q187" s="40">
        <f>Q188</f>
        <v>5042.9</v>
      </c>
      <c r="R187" s="40">
        <f>R188</f>
        <v>5395.9</v>
      </c>
    </row>
    <row r="188" spans="1:18" s="110" customFormat="1" ht="94.5" customHeight="1">
      <c r="A188" s="271"/>
      <c r="B188" s="257" t="s">
        <v>977</v>
      </c>
      <c r="C188" s="6"/>
      <c r="D188" s="269" t="s">
        <v>118</v>
      </c>
      <c r="E188" s="225" t="s">
        <v>22</v>
      </c>
      <c r="F188" s="225" t="s">
        <v>432</v>
      </c>
      <c r="G188" s="225" t="s">
        <v>388</v>
      </c>
      <c r="H188" s="303"/>
      <c r="I188" s="225"/>
      <c r="J188" s="225"/>
      <c r="K188" s="14" t="s">
        <v>756</v>
      </c>
      <c r="L188" s="14" t="s">
        <v>320</v>
      </c>
      <c r="M188" s="14" t="s">
        <v>2</v>
      </c>
      <c r="N188" s="202">
        <f>1256.61704+15</f>
        <v>1271.61704</v>
      </c>
      <c r="O188" s="202">
        <f>1256.61704+15</f>
        <v>1271.61704</v>
      </c>
      <c r="P188" s="202">
        <v>4713</v>
      </c>
      <c r="Q188" s="202">
        <v>5042.9</v>
      </c>
      <c r="R188" s="202">
        <v>5395.9</v>
      </c>
    </row>
    <row r="189" spans="1:18" s="110" customFormat="1" ht="108">
      <c r="A189" s="271"/>
      <c r="B189" s="257"/>
      <c r="C189" s="6"/>
      <c r="D189" s="269"/>
      <c r="E189" s="244"/>
      <c r="F189" s="244"/>
      <c r="G189" s="244"/>
      <c r="H189" s="304"/>
      <c r="I189" s="244"/>
      <c r="J189" s="244"/>
      <c r="K189" s="68" t="s">
        <v>1022</v>
      </c>
      <c r="L189" s="68" t="s">
        <v>500</v>
      </c>
      <c r="M189" s="72" t="s">
        <v>675</v>
      </c>
      <c r="N189" s="203"/>
      <c r="O189" s="203"/>
      <c r="P189" s="203"/>
      <c r="Q189" s="203"/>
      <c r="R189" s="203"/>
    </row>
    <row r="190" spans="1:18" s="110" customFormat="1" ht="12.75" customHeight="1">
      <c r="A190" s="28" t="s">
        <v>10</v>
      </c>
      <c r="B190" s="231" t="s">
        <v>27</v>
      </c>
      <c r="C190" s="232"/>
      <c r="D190" s="232"/>
      <c r="E190" s="232"/>
      <c r="F190" s="232"/>
      <c r="G190" s="232"/>
      <c r="H190" s="232"/>
      <c r="I190" s="232"/>
      <c r="J190" s="232"/>
      <c r="K190" s="232"/>
      <c r="L190" s="232"/>
      <c r="M190" s="233"/>
      <c r="N190" s="40">
        <f>SUM(N191:N191)</f>
        <v>20007.7</v>
      </c>
      <c r="O190" s="40">
        <f>SUM(O191:O191)</f>
        <v>20007.7</v>
      </c>
      <c r="P190" s="40">
        <f>SUM(P191:P191)</f>
        <v>6895.3</v>
      </c>
      <c r="Q190" s="40">
        <f>SUM(Q191:Q191)</f>
        <v>6895.3</v>
      </c>
      <c r="R190" s="40">
        <f>SUM(R191:R191)</f>
        <v>6895.3</v>
      </c>
    </row>
    <row r="191" spans="1:18" s="110" customFormat="1" ht="51.75" customHeight="1">
      <c r="A191" s="28"/>
      <c r="B191" s="5" t="s">
        <v>177</v>
      </c>
      <c r="C191" s="6"/>
      <c r="D191" s="39" t="s">
        <v>213</v>
      </c>
      <c r="E191" s="51" t="s">
        <v>22</v>
      </c>
      <c r="F191" s="51" t="s">
        <v>436</v>
      </c>
      <c r="G191" s="51" t="s">
        <v>388</v>
      </c>
      <c r="H191" s="51" t="s">
        <v>110</v>
      </c>
      <c r="I191" s="51" t="s">
        <v>111</v>
      </c>
      <c r="J191" s="51" t="s">
        <v>84</v>
      </c>
      <c r="K191" s="51" t="s">
        <v>634</v>
      </c>
      <c r="L191" s="51" t="s">
        <v>320</v>
      </c>
      <c r="M191" s="51" t="s">
        <v>515</v>
      </c>
      <c r="N191" s="42">
        <v>20007.7</v>
      </c>
      <c r="O191" s="42">
        <v>20007.7</v>
      </c>
      <c r="P191" s="42">
        <v>6895.3</v>
      </c>
      <c r="Q191" s="42">
        <v>6895.3</v>
      </c>
      <c r="R191" s="42">
        <v>6895.3</v>
      </c>
    </row>
    <row r="192" spans="1:18" s="108" customFormat="1" ht="12.75" customHeight="1">
      <c r="A192" s="28" t="s">
        <v>79</v>
      </c>
      <c r="B192" s="231" t="s">
        <v>591</v>
      </c>
      <c r="C192" s="232"/>
      <c r="D192" s="232"/>
      <c r="E192" s="232"/>
      <c r="F192" s="232"/>
      <c r="G192" s="232"/>
      <c r="H192" s="232"/>
      <c r="I192" s="232"/>
      <c r="J192" s="232"/>
      <c r="K192" s="232"/>
      <c r="L192" s="232"/>
      <c r="M192" s="233"/>
      <c r="N192" s="40"/>
      <c r="O192" s="40"/>
      <c r="P192" s="40"/>
      <c r="Q192" s="40"/>
      <c r="R192" s="40"/>
    </row>
    <row r="193" spans="1:18" s="109" customFormat="1" ht="36" customHeight="1" hidden="1">
      <c r="A193" s="220"/>
      <c r="B193" s="257" t="s">
        <v>180</v>
      </c>
      <c r="C193" s="6"/>
      <c r="D193" s="269" t="s">
        <v>105</v>
      </c>
      <c r="E193" s="14" t="s">
        <v>275</v>
      </c>
      <c r="F193" s="14" t="s">
        <v>276</v>
      </c>
      <c r="G193" s="14" t="s">
        <v>277</v>
      </c>
      <c r="H193" s="258" t="s">
        <v>283</v>
      </c>
      <c r="I193" s="258" t="s">
        <v>76</v>
      </c>
      <c r="J193" s="258" t="s">
        <v>284</v>
      </c>
      <c r="K193" s="258" t="s">
        <v>230</v>
      </c>
      <c r="L193" s="258" t="s">
        <v>231</v>
      </c>
      <c r="M193" s="258" t="s">
        <v>232</v>
      </c>
      <c r="N193" s="202"/>
      <c r="O193" s="46"/>
      <c r="P193" s="202">
        <v>0</v>
      </c>
      <c r="Q193" s="216">
        <v>0</v>
      </c>
      <c r="R193" s="216">
        <v>0</v>
      </c>
    </row>
    <row r="194" spans="1:18" s="109" customFormat="1" ht="58.5" customHeight="1" hidden="1">
      <c r="A194" s="221"/>
      <c r="B194" s="257"/>
      <c r="C194" s="6"/>
      <c r="D194" s="269"/>
      <c r="E194" s="16" t="s">
        <v>22</v>
      </c>
      <c r="F194" s="16" t="s">
        <v>437</v>
      </c>
      <c r="G194" s="16" t="s">
        <v>388</v>
      </c>
      <c r="H194" s="258"/>
      <c r="I194" s="258"/>
      <c r="J194" s="258"/>
      <c r="K194" s="258"/>
      <c r="L194" s="258"/>
      <c r="M194" s="258"/>
      <c r="N194" s="203"/>
      <c r="O194" s="48"/>
      <c r="P194" s="203"/>
      <c r="Q194" s="216"/>
      <c r="R194" s="216"/>
    </row>
    <row r="195" spans="1:18" s="108" customFormat="1" ht="22.5" customHeight="1">
      <c r="A195" s="28" t="s">
        <v>150</v>
      </c>
      <c r="B195" s="231" t="s">
        <v>472</v>
      </c>
      <c r="C195" s="232"/>
      <c r="D195" s="232"/>
      <c r="E195" s="232"/>
      <c r="F195" s="232"/>
      <c r="G195" s="232"/>
      <c r="H195" s="232"/>
      <c r="I195" s="232"/>
      <c r="J195" s="232"/>
      <c r="K195" s="232"/>
      <c r="L195" s="232"/>
      <c r="M195" s="233"/>
      <c r="N195" s="57"/>
      <c r="O195" s="57"/>
      <c r="P195" s="57"/>
      <c r="Q195" s="57"/>
      <c r="R195" s="57"/>
    </row>
    <row r="196" spans="1:18" s="110" customFormat="1" ht="12" customHeight="1">
      <c r="A196" s="28" t="s">
        <v>37</v>
      </c>
      <c r="B196" s="231" t="s">
        <v>473</v>
      </c>
      <c r="C196" s="232"/>
      <c r="D196" s="232"/>
      <c r="E196" s="232"/>
      <c r="F196" s="232"/>
      <c r="G196" s="232"/>
      <c r="H196" s="232"/>
      <c r="I196" s="232"/>
      <c r="J196" s="232"/>
      <c r="K196" s="232"/>
      <c r="L196" s="232"/>
      <c r="M196" s="233"/>
      <c r="N196" s="59"/>
      <c r="O196" s="59"/>
      <c r="P196" s="59"/>
      <c r="Q196" s="59"/>
      <c r="R196" s="59"/>
    </row>
    <row r="197" spans="1:18" s="108" customFormat="1" ht="10.5" customHeight="1">
      <c r="A197" s="28" t="s">
        <v>85</v>
      </c>
      <c r="B197" s="231" t="s">
        <v>200</v>
      </c>
      <c r="C197" s="232"/>
      <c r="D197" s="232"/>
      <c r="E197" s="232"/>
      <c r="F197" s="232"/>
      <c r="G197" s="232"/>
      <c r="H197" s="232"/>
      <c r="I197" s="232"/>
      <c r="J197" s="232"/>
      <c r="K197" s="232"/>
      <c r="L197" s="232"/>
      <c r="M197" s="233"/>
      <c r="N197" s="57"/>
      <c r="O197" s="57"/>
      <c r="P197" s="57"/>
      <c r="Q197" s="57"/>
      <c r="R197" s="57"/>
    </row>
    <row r="198" spans="1:18" s="110" customFormat="1" ht="23.25" customHeight="1">
      <c r="A198" s="28" t="s">
        <v>35</v>
      </c>
      <c r="B198" s="252" t="s">
        <v>592</v>
      </c>
      <c r="C198" s="253"/>
      <c r="D198" s="253"/>
      <c r="E198" s="253"/>
      <c r="F198" s="253"/>
      <c r="G198" s="253"/>
      <c r="H198" s="253"/>
      <c r="I198" s="253"/>
      <c r="J198" s="253"/>
      <c r="K198" s="253"/>
      <c r="L198" s="253"/>
      <c r="M198" s="254"/>
      <c r="N198" s="40">
        <f>SUM(N199:N214)</f>
        <v>6269.13946</v>
      </c>
      <c r="O198" s="40">
        <f>SUM(O199:O214)</f>
        <v>5218.7112</v>
      </c>
      <c r="P198" s="40">
        <f>SUM(P199:P214)</f>
        <v>2166.4</v>
      </c>
      <c r="Q198" s="40">
        <f>SUM(Q199:Q214)</f>
        <v>2209.4</v>
      </c>
      <c r="R198" s="40">
        <f>SUM(R199:R214)</f>
        <v>2239.4</v>
      </c>
    </row>
    <row r="199" spans="1:18" s="108" customFormat="1" ht="88.5" customHeight="1">
      <c r="A199" s="30"/>
      <c r="B199" s="18" t="s">
        <v>121</v>
      </c>
      <c r="C199" s="12"/>
      <c r="D199" s="35" t="s">
        <v>106</v>
      </c>
      <c r="E199" s="14" t="s">
        <v>22</v>
      </c>
      <c r="F199" s="14" t="s">
        <v>438</v>
      </c>
      <c r="G199" s="14" t="s">
        <v>388</v>
      </c>
      <c r="H199" s="14"/>
      <c r="I199" s="14"/>
      <c r="J199" s="14"/>
      <c r="K199" s="21" t="s">
        <v>988</v>
      </c>
      <c r="L199" s="21" t="s">
        <v>500</v>
      </c>
      <c r="M199" s="21" t="s">
        <v>504</v>
      </c>
      <c r="N199" s="46">
        <v>391.701</v>
      </c>
      <c r="O199" s="46">
        <v>391.701</v>
      </c>
      <c r="P199" s="46">
        <v>337</v>
      </c>
      <c r="Q199" s="46">
        <v>337</v>
      </c>
      <c r="R199" s="46">
        <v>337</v>
      </c>
    </row>
    <row r="200" spans="1:18" s="108" customFormat="1" ht="60">
      <c r="A200" s="220"/>
      <c r="B200" s="218" t="s">
        <v>1115</v>
      </c>
      <c r="C200" s="12"/>
      <c r="D200" s="222" t="s">
        <v>106</v>
      </c>
      <c r="E200" s="15"/>
      <c r="F200" s="15"/>
      <c r="G200" s="15"/>
      <c r="H200" s="15"/>
      <c r="I200" s="15"/>
      <c r="J200" s="15"/>
      <c r="K200" s="68" t="s">
        <v>1116</v>
      </c>
      <c r="L200" s="68" t="s">
        <v>500</v>
      </c>
      <c r="M200" s="68" t="s">
        <v>1117</v>
      </c>
      <c r="N200" s="202">
        <v>800</v>
      </c>
      <c r="O200" s="200">
        <v>800</v>
      </c>
      <c r="P200" s="202">
        <v>0</v>
      </c>
      <c r="Q200" s="202">
        <v>0</v>
      </c>
      <c r="R200" s="202">
        <v>0</v>
      </c>
    </row>
    <row r="201" spans="1:18" s="108" customFormat="1" ht="61.5" customHeight="1">
      <c r="A201" s="221"/>
      <c r="B201" s="219"/>
      <c r="C201" s="6"/>
      <c r="D201" s="223"/>
      <c r="E201" s="15"/>
      <c r="F201" s="15"/>
      <c r="G201" s="15"/>
      <c r="H201" s="15"/>
      <c r="I201" s="15"/>
      <c r="J201" s="15"/>
      <c r="K201" s="16" t="s">
        <v>1118</v>
      </c>
      <c r="L201" s="16" t="s">
        <v>500</v>
      </c>
      <c r="M201" s="16" t="s">
        <v>1119</v>
      </c>
      <c r="N201" s="203"/>
      <c r="O201" s="201"/>
      <c r="P201" s="203"/>
      <c r="Q201" s="203"/>
      <c r="R201" s="203"/>
    </row>
    <row r="202" spans="1:18" s="114" customFormat="1" ht="75" customHeight="1" outlineLevel="1">
      <c r="A202" s="300"/>
      <c r="B202" s="218" t="s">
        <v>1</v>
      </c>
      <c r="C202" s="7"/>
      <c r="D202" s="222" t="s">
        <v>203</v>
      </c>
      <c r="E202" s="224" t="s">
        <v>884</v>
      </c>
      <c r="F202" s="227" t="s">
        <v>888</v>
      </c>
      <c r="G202" s="224" t="s">
        <v>887</v>
      </c>
      <c r="H202" s="224" t="s">
        <v>885</v>
      </c>
      <c r="I202" s="224" t="s">
        <v>889</v>
      </c>
      <c r="J202" s="227" t="s">
        <v>886</v>
      </c>
      <c r="K202" s="68" t="s">
        <v>912</v>
      </c>
      <c r="L202" s="68" t="s">
        <v>500</v>
      </c>
      <c r="M202" s="163" t="s">
        <v>911</v>
      </c>
      <c r="N202" s="46">
        <v>91.741</v>
      </c>
      <c r="O202" s="46">
        <v>91.741</v>
      </c>
      <c r="P202" s="46">
        <v>350</v>
      </c>
      <c r="Q202" s="46">
        <v>370</v>
      </c>
      <c r="R202" s="46">
        <v>400</v>
      </c>
    </row>
    <row r="203" spans="1:18" s="114" customFormat="1" ht="55.5" customHeight="1" outlineLevel="1">
      <c r="A203" s="301"/>
      <c r="B203" s="251"/>
      <c r="C203" s="7"/>
      <c r="D203" s="245"/>
      <c r="E203" s="224"/>
      <c r="F203" s="224"/>
      <c r="G203" s="224"/>
      <c r="H203" s="224"/>
      <c r="I203" s="224"/>
      <c r="J203" s="227"/>
      <c r="K203" s="250" t="s">
        <v>882</v>
      </c>
      <c r="L203" s="250" t="s">
        <v>500</v>
      </c>
      <c r="M203" s="250" t="s">
        <v>883</v>
      </c>
      <c r="N203" s="52">
        <v>358.428</v>
      </c>
      <c r="O203" s="52">
        <v>358.428</v>
      </c>
      <c r="P203" s="52">
        <v>0</v>
      </c>
      <c r="Q203" s="52">
        <v>0</v>
      </c>
      <c r="R203" s="52">
        <v>0</v>
      </c>
    </row>
    <row r="204" spans="1:18" s="114" customFormat="1" ht="51" customHeight="1" outlineLevel="1">
      <c r="A204" s="302"/>
      <c r="B204" s="219"/>
      <c r="C204" s="7"/>
      <c r="D204" s="223"/>
      <c r="E204" s="224"/>
      <c r="F204" s="224"/>
      <c r="G204" s="224"/>
      <c r="H204" s="224"/>
      <c r="I204" s="224"/>
      <c r="J204" s="227"/>
      <c r="K204" s="250"/>
      <c r="L204" s="250"/>
      <c r="M204" s="250"/>
      <c r="N204" s="48">
        <v>192.011</v>
      </c>
      <c r="O204" s="48">
        <v>192.011</v>
      </c>
      <c r="P204" s="48">
        <v>0</v>
      </c>
      <c r="Q204" s="48">
        <v>0</v>
      </c>
      <c r="R204" s="48">
        <v>0</v>
      </c>
    </row>
    <row r="205" spans="1:18" s="108" customFormat="1" ht="70.5" customHeight="1">
      <c r="A205" s="220"/>
      <c r="B205" s="218" t="s">
        <v>81</v>
      </c>
      <c r="C205" s="6"/>
      <c r="D205" s="222" t="s">
        <v>155</v>
      </c>
      <c r="E205" s="15"/>
      <c r="F205" s="15"/>
      <c r="G205" s="15"/>
      <c r="H205" s="15"/>
      <c r="I205" s="15"/>
      <c r="J205" s="15"/>
      <c r="K205" s="15" t="s">
        <v>943</v>
      </c>
      <c r="L205" s="15" t="s">
        <v>171</v>
      </c>
      <c r="M205" s="15" t="s">
        <v>507</v>
      </c>
      <c r="N205" s="200"/>
      <c r="O205" s="213"/>
      <c r="P205" s="44"/>
      <c r="Q205" s="44"/>
      <c r="R205" s="44"/>
    </row>
    <row r="206" spans="1:18" s="108" customFormat="1" ht="71.25" customHeight="1">
      <c r="A206" s="243"/>
      <c r="B206" s="251"/>
      <c r="C206" s="6"/>
      <c r="D206" s="245"/>
      <c r="E206" s="15"/>
      <c r="F206" s="15"/>
      <c r="G206" s="15"/>
      <c r="H206" s="15"/>
      <c r="I206" s="15"/>
      <c r="J206" s="15"/>
      <c r="K206" s="15" t="s">
        <v>660</v>
      </c>
      <c r="L206" s="15" t="s">
        <v>500</v>
      </c>
      <c r="M206" s="15" t="s">
        <v>504</v>
      </c>
      <c r="N206" s="217"/>
      <c r="O206" s="214"/>
      <c r="P206" s="44"/>
      <c r="Q206" s="44"/>
      <c r="R206" s="44"/>
    </row>
    <row r="207" spans="1:18" s="108" customFormat="1" ht="61.5" customHeight="1">
      <c r="A207" s="221"/>
      <c r="B207" s="219"/>
      <c r="C207" s="6"/>
      <c r="D207" s="223"/>
      <c r="E207" s="16"/>
      <c r="F207" s="16"/>
      <c r="G207" s="16"/>
      <c r="H207" s="16"/>
      <c r="I207" s="16"/>
      <c r="J207" s="16"/>
      <c r="K207" s="16" t="s">
        <v>659</v>
      </c>
      <c r="L207" s="15" t="s">
        <v>500</v>
      </c>
      <c r="M207" s="15" t="s">
        <v>653</v>
      </c>
      <c r="N207" s="201"/>
      <c r="O207" s="215"/>
      <c r="P207" s="47"/>
      <c r="Q207" s="47"/>
      <c r="R207" s="47"/>
    </row>
    <row r="208" spans="1:18" s="110" customFormat="1" ht="72">
      <c r="A208" s="75"/>
      <c r="B208" s="17" t="s">
        <v>983</v>
      </c>
      <c r="C208" s="12"/>
      <c r="D208" s="65" t="s">
        <v>206</v>
      </c>
      <c r="E208" s="15" t="s">
        <v>269</v>
      </c>
      <c r="F208" s="15" t="s">
        <v>39</v>
      </c>
      <c r="G208" s="15" t="s">
        <v>270</v>
      </c>
      <c r="H208" s="15"/>
      <c r="I208" s="15"/>
      <c r="J208" s="15"/>
      <c r="K208" s="121" t="s">
        <v>945</v>
      </c>
      <c r="L208" s="68" t="s">
        <v>500</v>
      </c>
      <c r="M208" s="68" t="s">
        <v>563</v>
      </c>
      <c r="N208" s="104">
        <v>1238.75846</v>
      </c>
      <c r="O208" s="104">
        <v>1231.9259</v>
      </c>
      <c r="P208" s="104">
        <v>866.9</v>
      </c>
      <c r="Q208" s="104">
        <v>866.9</v>
      </c>
      <c r="R208" s="104">
        <v>866.9</v>
      </c>
    </row>
    <row r="209" spans="1:18" s="108" customFormat="1" ht="72.75" customHeight="1">
      <c r="A209" s="220"/>
      <c r="B209" s="218" t="s">
        <v>1120</v>
      </c>
      <c r="C209" s="12"/>
      <c r="D209" s="36" t="s">
        <v>155</v>
      </c>
      <c r="E209" s="15"/>
      <c r="F209" s="15"/>
      <c r="G209" s="15"/>
      <c r="H209" s="15"/>
      <c r="I209" s="15"/>
      <c r="J209" s="15"/>
      <c r="K209" s="15" t="s">
        <v>1121</v>
      </c>
      <c r="L209" s="15" t="s">
        <v>500</v>
      </c>
      <c r="M209" s="15" t="s">
        <v>1122</v>
      </c>
      <c r="N209" s="200">
        <v>1900</v>
      </c>
      <c r="O209" s="200">
        <v>900</v>
      </c>
      <c r="P209" s="200">
        <v>0</v>
      </c>
      <c r="Q209" s="200">
        <v>0</v>
      </c>
      <c r="R209" s="200">
        <v>0</v>
      </c>
    </row>
    <row r="210" spans="1:18" s="108" customFormat="1" ht="131.25" customHeight="1">
      <c r="A210" s="221"/>
      <c r="B210" s="219"/>
      <c r="C210" s="12"/>
      <c r="D210" s="36"/>
      <c r="E210" s="15"/>
      <c r="F210" s="15"/>
      <c r="G210" s="15"/>
      <c r="H210" s="15"/>
      <c r="I210" s="15"/>
      <c r="J210" s="15"/>
      <c r="K210" s="15" t="s">
        <v>1123</v>
      </c>
      <c r="L210" s="15" t="s">
        <v>500</v>
      </c>
      <c r="M210" s="15" t="s">
        <v>1124</v>
      </c>
      <c r="N210" s="201"/>
      <c r="O210" s="201"/>
      <c r="P210" s="201"/>
      <c r="Q210" s="201"/>
      <c r="R210" s="201"/>
    </row>
    <row r="211" spans="1:18" s="108" customFormat="1" ht="108.75" customHeight="1">
      <c r="A211" s="220"/>
      <c r="B211" s="218" t="s">
        <v>976</v>
      </c>
      <c r="C211" s="6"/>
      <c r="D211" s="222" t="s">
        <v>155</v>
      </c>
      <c r="E211" s="225" t="s">
        <v>22</v>
      </c>
      <c r="F211" s="225" t="s">
        <v>602</v>
      </c>
      <c r="G211" s="225" t="s">
        <v>388</v>
      </c>
      <c r="H211" s="225" t="s">
        <v>534</v>
      </c>
      <c r="I211" s="225" t="s">
        <v>500</v>
      </c>
      <c r="J211" s="225" t="s">
        <v>229</v>
      </c>
      <c r="K211" s="15" t="s">
        <v>996</v>
      </c>
      <c r="L211" s="15" t="s">
        <v>500</v>
      </c>
      <c r="M211" s="15" t="s">
        <v>516</v>
      </c>
      <c r="N211" s="202">
        <v>396.5</v>
      </c>
      <c r="O211" s="202">
        <v>352.9043</v>
      </c>
      <c r="P211" s="202">
        <v>612.5</v>
      </c>
      <c r="Q211" s="202">
        <v>635.5</v>
      </c>
      <c r="R211" s="202">
        <v>635.5</v>
      </c>
    </row>
    <row r="212" spans="1:18" s="108" customFormat="1" ht="96">
      <c r="A212" s="243"/>
      <c r="B212" s="251"/>
      <c r="C212" s="6"/>
      <c r="D212" s="245"/>
      <c r="E212" s="224"/>
      <c r="F212" s="224"/>
      <c r="G212" s="224"/>
      <c r="H212" s="224"/>
      <c r="I212" s="224"/>
      <c r="J212" s="224"/>
      <c r="K212" s="15" t="s">
        <v>1110</v>
      </c>
      <c r="L212" s="15" t="s">
        <v>500</v>
      </c>
      <c r="M212" s="15" t="s">
        <v>516</v>
      </c>
      <c r="N212" s="204"/>
      <c r="O212" s="204"/>
      <c r="P212" s="204"/>
      <c r="Q212" s="204"/>
      <c r="R212" s="204"/>
    </row>
    <row r="213" spans="1:18" s="108" customFormat="1" ht="73.5" customHeight="1">
      <c r="A213" s="221"/>
      <c r="B213" s="219"/>
      <c r="C213" s="6"/>
      <c r="D213" s="245"/>
      <c r="E213" s="224"/>
      <c r="F213" s="224"/>
      <c r="G213" s="224"/>
      <c r="H213" s="224"/>
      <c r="I213" s="224"/>
      <c r="J213" s="224"/>
      <c r="K213" s="15" t="s">
        <v>651</v>
      </c>
      <c r="L213" s="15" t="s">
        <v>500</v>
      </c>
      <c r="M213" s="15" t="s">
        <v>650</v>
      </c>
      <c r="N213" s="203"/>
      <c r="O213" s="203"/>
      <c r="P213" s="203"/>
      <c r="Q213" s="203"/>
      <c r="R213" s="203"/>
    </row>
    <row r="214" spans="1:18" s="108" customFormat="1" ht="49.5" customHeight="1">
      <c r="A214" s="30"/>
      <c r="B214" s="60" t="s">
        <v>379</v>
      </c>
      <c r="C214" s="6"/>
      <c r="D214" s="245"/>
      <c r="E214" s="224"/>
      <c r="F214" s="224"/>
      <c r="G214" s="224"/>
      <c r="H214" s="224"/>
      <c r="I214" s="224"/>
      <c r="J214" s="224"/>
      <c r="K214" s="15" t="s">
        <v>509</v>
      </c>
      <c r="L214" s="15" t="s">
        <v>500</v>
      </c>
      <c r="M214" s="15" t="s">
        <v>369</v>
      </c>
      <c r="N214" s="46">
        <v>900</v>
      </c>
      <c r="O214" s="46">
        <v>900</v>
      </c>
      <c r="P214" s="46">
        <v>0</v>
      </c>
      <c r="Q214" s="46">
        <v>0</v>
      </c>
      <c r="R214" s="46">
        <v>0</v>
      </c>
    </row>
    <row r="215" spans="1:18" s="108" customFormat="1" ht="23.25" customHeight="1">
      <c r="A215" s="28" t="s">
        <v>13</v>
      </c>
      <c r="B215" s="231" t="s">
        <v>14</v>
      </c>
      <c r="C215" s="232"/>
      <c r="D215" s="232"/>
      <c r="E215" s="232"/>
      <c r="F215" s="232"/>
      <c r="G215" s="232"/>
      <c r="H215" s="232"/>
      <c r="I215" s="232"/>
      <c r="J215" s="232"/>
      <c r="K215" s="232"/>
      <c r="L215" s="232"/>
      <c r="M215" s="233"/>
      <c r="N215" s="40">
        <f>SUM(N216:N222)</f>
        <v>5898.955239999999</v>
      </c>
      <c r="O215" s="40">
        <f>SUM(O216:O222)</f>
        <v>5898.955239999999</v>
      </c>
      <c r="P215" s="40">
        <f>SUM(P216:P222)</f>
        <v>3366.8</v>
      </c>
      <c r="Q215" s="40">
        <f>SUM(Q216:Q222)</f>
        <v>3266.8</v>
      </c>
      <c r="R215" s="40">
        <f>SUM(R216:R222)</f>
        <v>3366.8</v>
      </c>
    </row>
    <row r="216" spans="1:18" s="109" customFormat="1" ht="182.25" customHeight="1">
      <c r="A216" s="220"/>
      <c r="B216" s="218" t="s">
        <v>980</v>
      </c>
      <c r="C216" s="6"/>
      <c r="D216" s="65" t="s">
        <v>371</v>
      </c>
      <c r="E216" s="14" t="s">
        <v>22</v>
      </c>
      <c r="F216" s="14" t="s">
        <v>33</v>
      </c>
      <c r="G216" s="14" t="s">
        <v>388</v>
      </c>
      <c r="H216" s="14"/>
      <c r="I216" s="14"/>
      <c r="J216" s="14"/>
      <c r="K216" s="14" t="s">
        <v>669</v>
      </c>
      <c r="L216" s="14" t="s">
        <v>122</v>
      </c>
      <c r="M216" s="14" t="s">
        <v>123</v>
      </c>
      <c r="N216" s="104">
        <f>1328+38.847+121.05091</f>
        <v>1487.89791</v>
      </c>
      <c r="O216" s="104">
        <f>38.847+121.05091+1328</f>
        <v>1487.89791</v>
      </c>
      <c r="P216" s="104">
        <v>1366.8</v>
      </c>
      <c r="Q216" s="104">
        <v>1366.8</v>
      </c>
      <c r="R216" s="104">
        <v>1366.8</v>
      </c>
    </row>
    <row r="217" spans="1:18" s="109" customFormat="1" ht="21" customHeight="1">
      <c r="A217" s="243"/>
      <c r="B217" s="251"/>
      <c r="C217" s="12"/>
      <c r="D217" s="35" t="s">
        <v>349</v>
      </c>
      <c r="E217" s="15"/>
      <c r="F217" s="15"/>
      <c r="G217" s="15"/>
      <c r="H217" s="15"/>
      <c r="I217" s="15"/>
      <c r="J217" s="15"/>
      <c r="K217" s="224" t="s">
        <v>1112</v>
      </c>
      <c r="L217" s="15"/>
      <c r="M217" s="15"/>
      <c r="N217" s="52">
        <v>0</v>
      </c>
      <c r="O217" s="52"/>
      <c r="P217" s="52">
        <v>150</v>
      </c>
      <c r="Q217" s="52">
        <v>0</v>
      </c>
      <c r="R217" s="52">
        <v>0</v>
      </c>
    </row>
    <row r="218" spans="1:18" s="109" customFormat="1" ht="15" customHeight="1">
      <c r="A218" s="243"/>
      <c r="B218" s="251"/>
      <c r="C218" s="12"/>
      <c r="D218" s="38" t="s">
        <v>349</v>
      </c>
      <c r="E218" s="15"/>
      <c r="F218" s="15"/>
      <c r="G218" s="15"/>
      <c r="H218" s="15"/>
      <c r="I218" s="15"/>
      <c r="J218" s="15"/>
      <c r="K218" s="224"/>
      <c r="L218" s="15"/>
      <c r="M218" s="15"/>
      <c r="N218" s="52">
        <v>0</v>
      </c>
      <c r="O218" s="52"/>
      <c r="P218" s="52">
        <v>1850</v>
      </c>
      <c r="Q218" s="52">
        <v>1900</v>
      </c>
      <c r="R218" s="52">
        <v>2000</v>
      </c>
    </row>
    <row r="219" spans="1:18" s="109" customFormat="1" ht="60">
      <c r="A219" s="243"/>
      <c r="B219" s="251"/>
      <c r="C219" s="6"/>
      <c r="D219" s="64"/>
      <c r="E219" s="15"/>
      <c r="F219" s="15"/>
      <c r="G219" s="15"/>
      <c r="H219" s="15"/>
      <c r="I219" s="15"/>
      <c r="J219" s="15"/>
      <c r="K219" s="15" t="s">
        <v>787</v>
      </c>
      <c r="L219" s="15" t="s">
        <v>500</v>
      </c>
      <c r="M219" s="15" t="s">
        <v>788</v>
      </c>
      <c r="N219" s="106"/>
      <c r="O219" s="106"/>
      <c r="P219" s="106"/>
      <c r="Q219" s="106"/>
      <c r="R219" s="106"/>
    </row>
    <row r="220" spans="1:18" s="109" customFormat="1" ht="47.25" customHeight="1">
      <c r="A220" s="221"/>
      <c r="B220" s="219"/>
      <c r="C220" s="6"/>
      <c r="D220" s="66" t="s">
        <v>349</v>
      </c>
      <c r="E220" s="15"/>
      <c r="F220" s="15"/>
      <c r="G220" s="15"/>
      <c r="H220" s="15"/>
      <c r="I220" s="15"/>
      <c r="J220" s="15"/>
      <c r="K220" s="15" t="s">
        <v>785</v>
      </c>
      <c r="L220" s="15" t="s">
        <v>500</v>
      </c>
      <c r="M220" s="15" t="s">
        <v>779</v>
      </c>
      <c r="N220" s="97">
        <v>1730.05433</v>
      </c>
      <c r="O220" s="97">
        <v>1730.05433</v>
      </c>
      <c r="P220" s="97">
        <v>0</v>
      </c>
      <c r="Q220" s="97">
        <v>0</v>
      </c>
      <c r="R220" s="97">
        <v>0</v>
      </c>
    </row>
    <row r="221" spans="1:18" s="109" customFormat="1" ht="72.75" customHeight="1">
      <c r="A221" s="29"/>
      <c r="B221" s="18" t="s">
        <v>655</v>
      </c>
      <c r="C221" s="12"/>
      <c r="D221" s="35" t="s">
        <v>349</v>
      </c>
      <c r="E221" s="15"/>
      <c r="F221" s="15"/>
      <c r="G221" s="15"/>
      <c r="H221" s="15"/>
      <c r="I221" s="15"/>
      <c r="J221" s="15"/>
      <c r="K221" s="15" t="s">
        <v>939</v>
      </c>
      <c r="L221" s="15" t="s">
        <v>500</v>
      </c>
      <c r="M221" s="15" t="s">
        <v>630</v>
      </c>
      <c r="N221" s="42">
        <v>2500</v>
      </c>
      <c r="O221" s="42">
        <v>2500</v>
      </c>
      <c r="P221" s="42">
        <v>0</v>
      </c>
      <c r="Q221" s="42">
        <v>0</v>
      </c>
      <c r="R221" s="42">
        <v>0</v>
      </c>
    </row>
    <row r="222" spans="1:18" s="109" customFormat="1" ht="72.75" customHeight="1">
      <c r="A222" s="31"/>
      <c r="B222" s="17" t="s">
        <v>181</v>
      </c>
      <c r="C222" s="12"/>
      <c r="D222" s="35" t="s">
        <v>371</v>
      </c>
      <c r="E222" s="126"/>
      <c r="F222" s="126"/>
      <c r="G222" s="126"/>
      <c r="H222" s="15" t="s">
        <v>289</v>
      </c>
      <c r="I222" s="15" t="s">
        <v>288</v>
      </c>
      <c r="J222" s="15" t="s">
        <v>290</v>
      </c>
      <c r="K222" s="68" t="s">
        <v>1156</v>
      </c>
      <c r="L222" s="68" t="s">
        <v>500</v>
      </c>
      <c r="M222" s="68" t="s">
        <v>718</v>
      </c>
      <c r="N222" s="104">
        <v>181.003</v>
      </c>
      <c r="O222" s="104">
        <v>181.003</v>
      </c>
      <c r="P222" s="104">
        <v>0</v>
      </c>
      <c r="Q222" s="104">
        <v>0</v>
      </c>
      <c r="R222" s="104">
        <v>0</v>
      </c>
    </row>
    <row r="223" spans="1:18" s="108" customFormat="1" ht="12.75" customHeight="1">
      <c r="A223" s="28" t="s">
        <v>58</v>
      </c>
      <c r="B223" s="231" t="s">
        <v>80</v>
      </c>
      <c r="C223" s="232"/>
      <c r="D223" s="232"/>
      <c r="E223" s="232"/>
      <c r="F223" s="232"/>
      <c r="G223" s="232"/>
      <c r="H223" s="232"/>
      <c r="I223" s="232"/>
      <c r="J223" s="232"/>
      <c r="K223" s="232"/>
      <c r="L223" s="232"/>
      <c r="M223" s="233"/>
      <c r="N223" s="40">
        <f>SUM(N224:N227)</f>
        <v>451</v>
      </c>
      <c r="O223" s="40">
        <f>SUM(O224:O227)</f>
        <v>451</v>
      </c>
      <c r="P223" s="40">
        <f>SUM(P224:P227)</f>
        <v>170</v>
      </c>
      <c r="Q223" s="40">
        <f>SUM(Q224:Q227)</f>
        <v>363</v>
      </c>
      <c r="R223" s="40">
        <f>SUM(R224:R227)</f>
        <v>387</v>
      </c>
    </row>
    <row r="224" spans="1:18" s="109" customFormat="1" ht="50.25" customHeight="1">
      <c r="A224" s="220"/>
      <c r="B224" s="218" t="s">
        <v>505</v>
      </c>
      <c r="C224" s="6"/>
      <c r="D224" s="35" t="s">
        <v>206</v>
      </c>
      <c r="E224" s="225" t="s">
        <v>292</v>
      </c>
      <c r="F224" s="225" t="s">
        <v>34</v>
      </c>
      <c r="G224" s="225" t="s">
        <v>388</v>
      </c>
      <c r="H224" s="225" t="s">
        <v>291</v>
      </c>
      <c r="I224" s="225" t="s">
        <v>293</v>
      </c>
      <c r="J224" s="225" t="s">
        <v>294</v>
      </c>
      <c r="K224" s="225" t="s">
        <v>1150</v>
      </c>
      <c r="L224" s="225" t="s">
        <v>171</v>
      </c>
      <c r="M224" s="225" t="s">
        <v>506</v>
      </c>
      <c r="N224" s="46">
        <v>50</v>
      </c>
      <c r="O224" s="46">
        <v>50</v>
      </c>
      <c r="P224" s="46">
        <v>0</v>
      </c>
      <c r="Q224" s="46">
        <v>0</v>
      </c>
      <c r="R224" s="46">
        <v>0</v>
      </c>
    </row>
    <row r="225" spans="1:18" s="109" customFormat="1" ht="43.5" customHeight="1">
      <c r="A225" s="221"/>
      <c r="B225" s="219"/>
      <c r="C225" s="12"/>
      <c r="D225" s="38" t="s">
        <v>9</v>
      </c>
      <c r="E225" s="224"/>
      <c r="F225" s="224"/>
      <c r="G225" s="224"/>
      <c r="H225" s="224"/>
      <c r="I225" s="224"/>
      <c r="J225" s="224"/>
      <c r="K225" s="224"/>
      <c r="L225" s="224"/>
      <c r="M225" s="224"/>
      <c r="N225" s="48">
        <v>229</v>
      </c>
      <c r="O225" s="48">
        <v>229</v>
      </c>
      <c r="P225" s="48">
        <v>0</v>
      </c>
      <c r="Q225" s="48">
        <v>0</v>
      </c>
      <c r="R225" s="48">
        <v>0</v>
      </c>
    </row>
    <row r="226" spans="1:18" s="109" customFormat="1" ht="39" customHeight="1">
      <c r="A226" s="32"/>
      <c r="B226" s="63" t="s">
        <v>959</v>
      </c>
      <c r="C226" s="12"/>
      <c r="D226" s="38" t="s">
        <v>3</v>
      </c>
      <c r="E226" s="15"/>
      <c r="F226" s="15"/>
      <c r="G226" s="15"/>
      <c r="H226" s="15"/>
      <c r="I226" s="15"/>
      <c r="J226" s="15"/>
      <c r="K226" s="15" t="s">
        <v>1107</v>
      </c>
      <c r="L226" s="15" t="s">
        <v>1109</v>
      </c>
      <c r="M226" s="15" t="s">
        <v>1108</v>
      </c>
      <c r="N226" s="48">
        <v>0</v>
      </c>
      <c r="O226" s="48">
        <v>0</v>
      </c>
      <c r="P226" s="48">
        <v>10</v>
      </c>
      <c r="Q226" s="48">
        <v>13</v>
      </c>
      <c r="R226" s="48">
        <v>17</v>
      </c>
    </row>
    <row r="227" spans="1:18" s="109" customFormat="1" ht="72">
      <c r="A227" s="29"/>
      <c r="B227" s="5" t="s">
        <v>981</v>
      </c>
      <c r="C227" s="6"/>
      <c r="D227" s="34" t="s">
        <v>104</v>
      </c>
      <c r="E227" s="15"/>
      <c r="F227" s="15"/>
      <c r="G227" s="15"/>
      <c r="H227" s="15"/>
      <c r="I227" s="15"/>
      <c r="J227" s="15"/>
      <c r="K227" s="15" t="s">
        <v>759</v>
      </c>
      <c r="L227" s="15" t="s">
        <v>25</v>
      </c>
      <c r="M227" s="15" t="s">
        <v>55</v>
      </c>
      <c r="N227" s="41">
        <v>172</v>
      </c>
      <c r="O227" s="41">
        <v>172</v>
      </c>
      <c r="P227" s="41">
        <v>160</v>
      </c>
      <c r="Q227" s="41">
        <v>350</v>
      </c>
      <c r="R227" s="41">
        <v>370</v>
      </c>
    </row>
    <row r="228" spans="1:18" s="108" customFormat="1" ht="22.5" customHeight="1">
      <c r="A228" s="28" t="s">
        <v>164</v>
      </c>
      <c r="B228" s="231" t="s">
        <v>474</v>
      </c>
      <c r="C228" s="232"/>
      <c r="D228" s="232"/>
      <c r="E228" s="232"/>
      <c r="F228" s="232"/>
      <c r="G228" s="232"/>
      <c r="H228" s="232"/>
      <c r="I228" s="232"/>
      <c r="J228" s="232"/>
      <c r="K228" s="232"/>
      <c r="L228" s="232"/>
      <c r="M228" s="233"/>
      <c r="N228" s="57"/>
      <c r="O228" s="57"/>
      <c r="P228" s="57"/>
      <c r="Q228" s="57"/>
      <c r="R228" s="57"/>
    </row>
    <row r="229" spans="1:18" s="108" customFormat="1" ht="12" customHeight="1">
      <c r="A229" s="28" t="s">
        <v>393</v>
      </c>
      <c r="B229" s="231" t="s">
        <v>394</v>
      </c>
      <c r="C229" s="232"/>
      <c r="D229" s="232"/>
      <c r="E229" s="232"/>
      <c r="F229" s="232"/>
      <c r="G229" s="232"/>
      <c r="H229" s="232"/>
      <c r="I229" s="232"/>
      <c r="J229" s="232"/>
      <c r="K229" s="232"/>
      <c r="L229" s="232"/>
      <c r="M229" s="233"/>
      <c r="N229" s="57"/>
      <c r="O229" s="57"/>
      <c r="P229" s="57"/>
      <c r="Q229" s="57"/>
      <c r="R229" s="57"/>
    </row>
    <row r="230" spans="1:18" s="108" customFormat="1" ht="38.25" customHeight="1">
      <c r="A230" s="28" t="s">
        <v>395</v>
      </c>
      <c r="B230" s="231" t="s">
        <v>645</v>
      </c>
      <c r="C230" s="232"/>
      <c r="D230" s="232"/>
      <c r="E230" s="232"/>
      <c r="F230" s="232"/>
      <c r="G230" s="232"/>
      <c r="H230" s="232"/>
      <c r="I230" s="232"/>
      <c r="J230" s="232"/>
      <c r="K230" s="232"/>
      <c r="L230" s="232"/>
      <c r="M230" s="233"/>
      <c r="N230" s="57"/>
      <c r="O230" s="57"/>
      <c r="P230" s="57"/>
      <c r="Q230" s="57"/>
      <c r="R230" s="57"/>
    </row>
    <row r="231" spans="1:18" s="108" customFormat="1" ht="12" customHeight="1">
      <c r="A231" s="28" t="s">
        <v>396</v>
      </c>
      <c r="B231" s="231" t="s">
        <v>475</v>
      </c>
      <c r="C231" s="232"/>
      <c r="D231" s="232"/>
      <c r="E231" s="232"/>
      <c r="F231" s="232"/>
      <c r="G231" s="232"/>
      <c r="H231" s="232"/>
      <c r="I231" s="232"/>
      <c r="J231" s="232"/>
      <c r="K231" s="232"/>
      <c r="L231" s="232"/>
      <c r="M231" s="233"/>
      <c r="N231" s="57"/>
      <c r="O231" s="57"/>
      <c r="P231" s="57"/>
      <c r="Q231" s="57"/>
      <c r="R231" s="57"/>
    </row>
    <row r="232" spans="1:18" s="108" customFormat="1" ht="24" customHeight="1">
      <c r="A232" s="28" t="s">
        <v>397</v>
      </c>
      <c r="B232" s="231" t="s">
        <v>398</v>
      </c>
      <c r="C232" s="232"/>
      <c r="D232" s="232"/>
      <c r="E232" s="232"/>
      <c r="F232" s="232"/>
      <c r="G232" s="232"/>
      <c r="H232" s="232"/>
      <c r="I232" s="232"/>
      <c r="J232" s="232"/>
      <c r="K232" s="232"/>
      <c r="L232" s="232"/>
      <c r="M232" s="233"/>
      <c r="N232" s="57"/>
      <c r="O232" s="57"/>
      <c r="P232" s="57"/>
      <c r="Q232" s="57"/>
      <c r="R232" s="57"/>
    </row>
    <row r="233" spans="1:18" s="108" customFormat="1" ht="12" customHeight="1">
      <c r="A233" s="28" t="s">
        <v>399</v>
      </c>
      <c r="B233" s="231" t="s">
        <v>400</v>
      </c>
      <c r="C233" s="232"/>
      <c r="D233" s="232"/>
      <c r="E233" s="232"/>
      <c r="F233" s="232"/>
      <c r="G233" s="232"/>
      <c r="H233" s="232"/>
      <c r="I233" s="232"/>
      <c r="J233" s="232"/>
      <c r="K233" s="232"/>
      <c r="L233" s="232"/>
      <c r="M233" s="233"/>
      <c r="N233" s="57"/>
      <c r="O233" s="57"/>
      <c r="P233" s="57"/>
      <c r="Q233" s="57"/>
      <c r="R233" s="57"/>
    </row>
    <row r="234" spans="1:18" s="108" customFormat="1" ht="12" customHeight="1">
      <c r="A234" s="28" t="s">
        <v>476</v>
      </c>
      <c r="B234" s="231" t="s">
        <v>477</v>
      </c>
      <c r="C234" s="266"/>
      <c r="D234" s="266"/>
      <c r="E234" s="266"/>
      <c r="F234" s="266"/>
      <c r="G234" s="266"/>
      <c r="H234" s="266"/>
      <c r="I234" s="266"/>
      <c r="J234" s="266"/>
      <c r="K234" s="266"/>
      <c r="L234" s="266"/>
      <c r="M234" s="267"/>
      <c r="N234" s="57"/>
      <c r="O234" s="57"/>
      <c r="P234" s="57"/>
      <c r="Q234" s="57"/>
      <c r="R234" s="57"/>
    </row>
    <row r="235" spans="1:18" s="108" customFormat="1" ht="22.5" customHeight="1">
      <c r="A235" s="28" t="s">
        <v>478</v>
      </c>
      <c r="B235" s="231" t="s">
        <v>479</v>
      </c>
      <c r="C235" s="232"/>
      <c r="D235" s="232"/>
      <c r="E235" s="232"/>
      <c r="F235" s="232"/>
      <c r="G235" s="232"/>
      <c r="H235" s="232"/>
      <c r="I235" s="232"/>
      <c r="J235" s="232"/>
      <c r="K235" s="232"/>
      <c r="L235" s="232"/>
      <c r="M235" s="233"/>
      <c r="N235" s="40">
        <f>SUM(N236)</f>
        <v>1800</v>
      </c>
      <c r="O235" s="40">
        <f>SUM(O236)</f>
        <v>0</v>
      </c>
      <c r="P235" s="40">
        <f>SUM(P236)</f>
        <v>0</v>
      </c>
      <c r="Q235" s="40">
        <f>SUM(Q236)</f>
        <v>0</v>
      </c>
      <c r="R235" s="40">
        <f>SUM(R236)</f>
        <v>0</v>
      </c>
    </row>
    <row r="236" spans="1:18" s="111" customFormat="1" ht="48">
      <c r="A236" s="205"/>
      <c r="B236" s="207" t="s">
        <v>1125</v>
      </c>
      <c r="C236" s="27"/>
      <c r="D236" s="209" t="s">
        <v>449</v>
      </c>
      <c r="E236" s="211" t="s">
        <v>22</v>
      </c>
      <c r="F236" s="211" t="s">
        <v>1126</v>
      </c>
      <c r="G236" s="212" t="s">
        <v>388</v>
      </c>
      <c r="H236" s="211"/>
      <c r="I236" s="211"/>
      <c r="J236" s="211"/>
      <c r="K236" s="187" t="s">
        <v>509</v>
      </c>
      <c r="L236" s="88" t="s">
        <v>500</v>
      </c>
      <c r="M236" s="88" t="s">
        <v>369</v>
      </c>
      <c r="N236" s="200">
        <v>1800</v>
      </c>
      <c r="O236" s="200">
        <v>0</v>
      </c>
      <c r="P236" s="202">
        <v>0</v>
      </c>
      <c r="Q236" s="202">
        <v>0</v>
      </c>
      <c r="R236" s="202">
        <v>0</v>
      </c>
    </row>
    <row r="237" spans="1:18" s="111" customFormat="1" ht="106.5" customHeight="1">
      <c r="A237" s="206"/>
      <c r="B237" s="208"/>
      <c r="C237" s="27"/>
      <c r="D237" s="210"/>
      <c r="E237" s="211"/>
      <c r="F237" s="211"/>
      <c r="G237" s="212"/>
      <c r="H237" s="211"/>
      <c r="I237" s="211"/>
      <c r="J237" s="211"/>
      <c r="K237" s="89" t="s">
        <v>1127</v>
      </c>
      <c r="L237" s="89" t="s">
        <v>1128</v>
      </c>
      <c r="M237" s="89" t="s">
        <v>226</v>
      </c>
      <c r="N237" s="201"/>
      <c r="O237" s="201"/>
      <c r="P237" s="203"/>
      <c r="Q237" s="203"/>
      <c r="R237" s="203"/>
    </row>
    <row r="238" spans="1:18" s="108" customFormat="1" ht="12.75" customHeight="1">
      <c r="A238" s="28" t="s">
        <v>401</v>
      </c>
      <c r="B238" s="231" t="s">
        <v>402</v>
      </c>
      <c r="C238" s="232"/>
      <c r="D238" s="232"/>
      <c r="E238" s="232"/>
      <c r="F238" s="232"/>
      <c r="G238" s="232"/>
      <c r="H238" s="232"/>
      <c r="I238" s="232"/>
      <c r="J238" s="232"/>
      <c r="K238" s="232"/>
      <c r="L238" s="232"/>
      <c r="M238" s="233"/>
      <c r="N238" s="57"/>
      <c r="O238" s="57"/>
      <c r="P238" s="57"/>
      <c r="Q238" s="57"/>
      <c r="R238" s="57"/>
    </row>
    <row r="239" spans="1:18" s="108" customFormat="1" ht="24" customHeight="1">
      <c r="A239" s="28" t="s">
        <v>374</v>
      </c>
      <c r="B239" s="231" t="s">
        <v>593</v>
      </c>
      <c r="C239" s="232"/>
      <c r="D239" s="232"/>
      <c r="E239" s="232"/>
      <c r="F239" s="232"/>
      <c r="G239" s="232"/>
      <c r="H239" s="232"/>
      <c r="I239" s="232"/>
      <c r="J239" s="232"/>
      <c r="K239" s="232"/>
      <c r="L239" s="232"/>
      <c r="M239" s="233"/>
      <c r="N239" s="40">
        <f>SUM(N240:N242)</f>
        <v>91.32</v>
      </c>
      <c r="O239" s="40">
        <f>SUM(O240:O242)</f>
        <v>87.59</v>
      </c>
      <c r="P239" s="40">
        <f>SUM(P240:P242)</f>
        <v>200</v>
      </c>
      <c r="Q239" s="40">
        <f>SUM(Q240:Q242)</f>
        <v>200</v>
      </c>
      <c r="R239" s="40">
        <f>SUM(R240:R242)</f>
        <v>200</v>
      </c>
    </row>
    <row r="240" spans="1:18" s="109" customFormat="1" ht="21" customHeight="1">
      <c r="A240" s="220"/>
      <c r="B240" s="218" t="s">
        <v>347</v>
      </c>
      <c r="C240" s="6"/>
      <c r="D240" s="35" t="s">
        <v>132</v>
      </c>
      <c r="E240" s="194" t="s">
        <v>22</v>
      </c>
      <c r="F240" s="194" t="s">
        <v>439</v>
      </c>
      <c r="G240" s="195" t="s">
        <v>389</v>
      </c>
      <c r="H240" s="194" t="s">
        <v>174</v>
      </c>
      <c r="I240" s="194" t="s">
        <v>145</v>
      </c>
      <c r="J240" s="194" t="s">
        <v>21</v>
      </c>
      <c r="K240" s="194" t="s">
        <v>530</v>
      </c>
      <c r="L240" s="194" t="s">
        <v>76</v>
      </c>
      <c r="M240" s="194" t="s">
        <v>21</v>
      </c>
      <c r="N240" s="46">
        <v>91.32</v>
      </c>
      <c r="O240" s="46">
        <v>87.59</v>
      </c>
      <c r="P240" s="46">
        <v>200</v>
      </c>
      <c r="Q240" s="46">
        <v>200</v>
      </c>
      <c r="R240" s="46">
        <v>200</v>
      </c>
    </row>
    <row r="241" spans="1:18" s="109" customFormat="1" ht="18.75" customHeight="1">
      <c r="A241" s="243"/>
      <c r="B241" s="251"/>
      <c r="C241" s="6"/>
      <c r="D241" s="36" t="s">
        <v>192</v>
      </c>
      <c r="E241" s="126"/>
      <c r="F241" s="126"/>
      <c r="G241" s="127"/>
      <c r="H241" s="126"/>
      <c r="I241" s="126"/>
      <c r="J241" s="126"/>
      <c r="K241" s="126"/>
      <c r="L241" s="126"/>
      <c r="M241" s="126"/>
      <c r="N241" s="52">
        <v>0</v>
      </c>
      <c r="O241" s="52">
        <v>0</v>
      </c>
      <c r="P241" s="52">
        <v>0</v>
      </c>
      <c r="Q241" s="52">
        <v>0</v>
      </c>
      <c r="R241" s="52">
        <v>0</v>
      </c>
    </row>
    <row r="242" spans="1:18" s="109" customFormat="1" ht="18.75" customHeight="1">
      <c r="A242" s="221"/>
      <c r="B242" s="219"/>
      <c r="C242" s="6"/>
      <c r="D242" s="38" t="s">
        <v>3</v>
      </c>
      <c r="E242" s="105"/>
      <c r="F242" s="105"/>
      <c r="G242" s="128"/>
      <c r="H242" s="105"/>
      <c r="I242" s="105"/>
      <c r="J242" s="105"/>
      <c r="K242" s="105"/>
      <c r="L242" s="105"/>
      <c r="M242" s="105"/>
      <c r="N242" s="48">
        <v>0</v>
      </c>
      <c r="O242" s="48">
        <v>0</v>
      </c>
      <c r="P242" s="48">
        <v>0</v>
      </c>
      <c r="Q242" s="48">
        <v>0</v>
      </c>
      <c r="R242" s="48">
        <v>0</v>
      </c>
    </row>
    <row r="243" spans="1:18" s="108" customFormat="1" ht="34.5" customHeight="1">
      <c r="A243" s="28" t="s">
        <v>377</v>
      </c>
      <c r="B243" s="231" t="s">
        <v>594</v>
      </c>
      <c r="C243" s="232"/>
      <c r="D243" s="232"/>
      <c r="E243" s="232"/>
      <c r="F243" s="232"/>
      <c r="G243" s="232"/>
      <c r="H243" s="232"/>
      <c r="I243" s="232"/>
      <c r="J243" s="232"/>
      <c r="K243" s="232"/>
      <c r="L243" s="232"/>
      <c r="M243" s="233"/>
      <c r="N243" s="40"/>
      <c r="O243" s="40"/>
      <c r="P243" s="40"/>
      <c r="Q243" s="40"/>
      <c r="R243" s="40"/>
    </row>
    <row r="244" spans="1:18" s="109" customFormat="1" ht="94.5" customHeight="1" hidden="1">
      <c r="A244" s="29"/>
      <c r="B244" s="25" t="s">
        <v>366</v>
      </c>
      <c r="C244" s="6"/>
      <c r="D244" s="34" t="s">
        <v>206</v>
      </c>
      <c r="E244" s="14" t="s">
        <v>22</v>
      </c>
      <c r="F244" s="14" t="s">
        <v>440</v>
      </c>
      <c r="G244" s="62" t="s">
        <v>389</v>
      </c>
      <c r="H244" s="14" t="s">
        <v>344</v>
      </c>
      <c r="I244" s="14" t="s">
        <v>171</v>
      </c>
      <c r="J244" s="14" t="s">
        <v>346</v>
      </c>
      <c r="K244" s="21" t="s">
        <v>332</v>
      </c>
      <c r="L244" s="21" t="s">
        <v>171</v>
      </c>
      <c r="M244" s="21" t="s">
        <v>333</v>
      </c>
      <c r="N244" s="42"/>
      <c r="O244" s="42"/>
      <c r="P244" s="42"/>
      <c r="Q244" s="42"/>
      <c r="R244" s="42"/>
    </row>
    <row r="245" spans="1:18" s="109" customFormat="1" ht="84" customHeight="1" hidden="1">
      <c r="A245" s="101"/>
      <c r="B245" s="25" t="s">
        <v>335</v>
      </c>
      <c r="C245" s="6"/>
      <c r="D245" s="34" t="s">
        <v>9</v>
      </c>
      <c r="E245" s="224"/>
      <c r="F245" s="224"/>
      <c r="G245" s="224"/>
      <c r="H245" s="15" t="s">
        <v>338</v>
      </c>
      <c r="I245" s="15" t="s">
        <v>171</v>
      </c>
      <c r="J245" s="15" t="s">
        <v>273</v>
      </c>
      <c r="K245" s="68" t="s">
        <v>336</v>
      </c>
      <c r="L245" s="68" t="s">
        <v>171</v>
      </c>
      <c r="M245" s="68" t="s">
        <v>337</v>
      </c>
      <c r="N245" s="42"/>
      <c r="O245" s="42"/>
      <c r="P245" s="42"/>
      <c r="Q245" s="42"/>
      <c r="R245" s="42"/>
    </row>
    <row r="246" spans="1:18" s="109" customFormat="1" ht="60" customHeight="1" hidden="1">
      <c r="A246" s="132"/>
      <c r="B246" s="81" t="s">
        <v>469</v>
      </c>
      <c r="C246" s="56"/>
      <c r="D246" s="123" t="s">
        <v>206</v>
      </c>
      <c r="E246" s="224"/>
      <c r="F246" s="224"/>
      <c r="G246" s="224"/>
      <c r="H246" s="224"/>
      <c r="I246" s="224"/>
      <c r="J246" s="224"/>
      <c r="K246" s="68" t="s">
        <v>375</v>
      </c>
      <c r="L246" s="68" t="s">
        <v>129</v>
      </c>
      <c r="M246" s="68" t="s">
        <v>370</v>
      </c>
      <c r="N246" s="46">
        <v>0</v>
      </c>
      <c r="O246" s="46"/>
      <c r="P246" s="46">
        <v>0</v>
      </c>
      <c r="Q246" s="46">
        <v>0</v>
      </c>
      <c r="R246" s="46"/>
    </row>
    <row r="247" spans="1:18" s="109" customFormat="1" ht="15" customHeight="1" hidden="1">
      <c r="A247" s="79"/>
      <c r="B247" s="74"/>
      <c r="C247" s="122"/>
      <c r="D247" s="245"/>
      <c r="E247" s="224"/>
      <c r="F247" s="224"/>
      <c r="G247" s="224"/>
      <c r="H247" s="224"/>
      <c r="I247" s="224"/>
      <c r="J247" s="224"/>
      <c r="K247" s="68"/>
      <c r="L247" s="68"/>
      <c r="M247" s="68"/>
      <c r="N247" s="44">
        <v>0</v>
      </c>
      <c r="O247" s="44"/>
      <c r="P247" s="44">
        <v>0</v>
      </c>
      <c r="Q247" s="44">
        <v>0</v>
      </c>
      <c r="R247" s="44"/>
    </row>
    <row r="248" spans="1:18" s="109" customFormat="1" ht="15" customHeight="1" hidden="1">
      <c r="A248" s="79"/>
      <c r="B248" s="74"/>
      <c r="C248" s="122"/>
      <c r="D248" s="245"/>
      <c r="E248" s="224"/>
      <c r="F248" s="224"/>
      <c r="G248" s="224"/>
      <c r="H248" s="224"/>
      <c r="I248" s="224"/>
      <c r="J248" s="224"/>
      <c r="K248" s="68"/>
      <c r="L248" s="68"/>
      <c r="M248" s="68"/>
      <c r="N248" s="44">
        <v>0</v>
      </c>
      <c r="O248" s="44"/>
      <c r="P248" s="44">
        <v>0</v>
      </c>
      <c r="Q248" s="44">
        <v>0</v>
      </c>
      <c r="R248" s="44"/>
    </row>
    <row r="249" spans="1:18" s="109" customFormat="1" ht="84.75" customHeight="1" hidden="1">
      <c r="A249" s="32"/>
      <c r="B249" s="24"/>
      <c r="C249" s="122"/>
      <c r="D249" s="223"/>
      <c r="E249" s="244"/>
      <c r="F249" s="244"/>
      <c r="G249" s="244"/>
      <c r="H249" s="244"/>
      <c r="I249" s="244"/>
      <c r="J249" s="244"/>
      <c r="K249" s="22" t="s">
        <v>564</v>
      </c>
      <c r="L249" s="22" t="s">
        <v>500</v>
      </c>
      <c r="M249" s="22" t="s">
        <v>537</v>
      </c>
      <c r="N249" s="47">
        <v>0</v>
      </c>
      <c r="O249" s="47"/>
      <c r="P249" s="47">
        <v>0</v>
      </c>
      <c r="Q249" s="47">
        <v>0</v>
      </c>
      <c r="R249" s="47"/>
    </row>
    <row r="250" spans="1:18" s="108" customFormat="1" ht="12" customHeight="1">
      <c r="A250" s="28" t="s">
        <v>480</v>
      </c>
      <c r="B250" s="231" t="s">
        <v>481</v>
      </c>
      <c r="C250" s="232"/>
      <c r="D250" s="232"/>
      <c r="E250" s="232"/>
      <c r="F250" s="232"/>
      <c r="G250" s="232"/>
      <c r="H250" s="232"/>
      <c r="I250" s="232"/>
      <c r="J250" s="232"/>
      <c r="K250" s="232"/>
      <c r="L250" s="232"/>
      <c r="M250" s="233"/>
      <c r="N250" s="40"/>
      <c r="O250" s="40"/>
      <c r="P250" s="40"/>
      <c r="Q250" s="40"/>
      <c r="R250" s="40"/>
    </row>
    <row r="251" spans="1:18" s="108" customFormat="1" ht="22.5" customHeight="1">
      <c r="A251" s="28" t="s">
        <v>482</v>
      </c>
      <c r="B251" s="231" t="s">
        <v>483</v>
      </c>
      <c r="C251" s="232"/>
      <c r="D251" s="232"/>
      <c r="E251" s="232"/>
      <c r="F251" s="232"/>
      <c r="G251" s="232"/>
      <c r="H251" s="232"/>
      <c r="I251" s="232"/>
      <c r="J251" s="232"/>
      <c r="K251" s="232"/>
      <c r="L251" s="232"/>
      <c r="M251" s="233"/>
      <c r="N251" s="40"/>
      <c r="O251" s="40"/>
      <c r="P251" s="40"/>
      <c r="Q251" s="40"/>
      <c r="R251" s="40"/>
    </row>
    <row r="252" spans="1:18" s="108" customFormat="1" ht="12" customHeight="1">
      <c r="A252" s="28" t="s">
        <v>484</v>
      </c>
      <c r="B252" s="231" t="s">
        <v>485</v>
      </c>
      <c r="C252" s="232"/>
      <c r="D252" s="232"/>
      <c r="E252" s="232"/>
      <c r="F252" s="232"/>
      <c r="G252" s="232"/>
      <c r="H252" s="232"/>
      <c r="I252" s="232"/>
      <c r="J252" s="232"/>
      <c r="K252" s="232"/>
      <c r="L252" s="232"/>
      <c r="M252" s="233"/>
      <c r="N252" s="40"/>
      <c r="O252" s="40"/>
      <c r="P252" s="40"/>
      <c r="Q252" s="40"/>
      <c r="R252" s="40"/>
    </row>
    <row r="253" spans="1:18" s="108" customFormat="1" ht="24" customHeight="1">
      <c r="A253" s="28" t="s">
        <v>486</v>
      </c>
      <c r="B253" s="231" t="s">
        <v>487</v>
      </c>
      <c r="C253" s="232"/>
      <c r="D253" s="232"/>
      <c r="E253" s="232"/>
      <c r="F253" s="232"/>
      <c r="G253" s="232"/>
      <c r="H253" s="232"/>
      <c r="I253" s="232"/>
      <c r="J253" s="232"/>
      <c r="K253" s="232"/>
      <c r="L253" s="232"/>
      <c r="M253" s="233"/>
      <c r="N253" s="40"/>
      <c r="O253" s="40"/>
      <c r="P253" s="40"/>
      <c r="Q253" s="40"/>
      <c r="R253" s="40"/>
    </row>
    <row r="254" spans="1:18" s="108" customFormat="1" ht="11.25" customHeight="1">
      <c r="A254" s="28" t="s">
        <v>488</v>
      </c>
      <c r="B254" s="231" t="s">
        <v>489</v>
      </c>
      <c r="C254" s="232"/>
      <c r="D254" s="232"/>
      <c r="E254" s="232"/>
      <c r="F254" s="232"/>
      <c r="G254" s="232"/>
      <c r="H254" s="232"/>
      <c r="I254" s="232"/>
      <c r="J254" s="232"/>
      <c r="K254" s="232"/>
      <c r="L254" s="232"/>
      <c r="M254" s="233"/>
      <c r="N254" s="40"/>
      <c r="O254" s="40"/>
      <c r="P254" s="40"/>
      <c r="Q254" s="40"/>
      <c r="R254" s="40"/>
    </row>
    <row r="255" spans="1:18" s="108" customFormat="1" ht="11.25" customHeight="1">
      <c r="A255" s="28" t="s">
        <v>703</v>
      </c>
      <c r="B255" s="231" t="s">
        <v>701</v>
      </c>
      <c r="C255" s="232"/>
      <c r="D255" s="232"/>
      <c r="E255" s="232"/>
      <c r="F255" s="232"/>
      <c r="G255" s="232"/>
      <c r="H255" s="232"/>
      <c r="I255" s="232"/>
      <c r="J255" s="232"/>
      <c r="K255" s="232"/>
      <c r="L255" s="232"/>
      <c r="M255" s="233"/>
      <c r="N255" s="40"/>
      <c r="O255" s="40"/>
      <c r="P255" s="40"/>
      <c r="Q255" s="40"/>
      <c r="R255" s="40"/>
    </row>
    <row r="256" spans="1:18" s="108" customFormat="1" ht="26.25" customHeight="1">
      <c r="A256" s="28" t="s">
        <v>702</v>
      </c>
      <c r="B256" s="231" t="s">
        <v>704</v>
      </c>
      <c r="C256" s="232"/>
      <c r="D256" s="232"/>
      <c r="E256" s="232"/>
      <c r="F256" s="232"/>
      <c r="G256" s="232"/>
      <c r="H256" s="232"/>
      <c r="I256" s="232"/>
      <c r="J256" s="232"/>
      <c r="K256" s="232"/>
      <c r="L256" s="232"/>
      <c r="M256" s="233"/>
      <c r="N256" s="40"/>
      <c r="O256" s="40"/>
      <c r="P256" s="40"/>
      <c r="Q256" s="40"/>
      <c r="R256" s="40"/>
    </row>
    <row r="257" spans="1:18" s="108" customFormat="1" ht="24.75" customHeight="1">
      <c r="A257" s="28" t="s">
        <v>98</v>
      </c>
      <c r="B257" s="231" t="s">
        <v>490</v>
      </c>
      <c r="C257" s="232"/>
      <c r="D257" s="232"/>
      <c r="E257" s="232"/>
      <c r="F257" s="232"/>
      <c r="G257" s="232"/>
      <c r="H257" s="232"/>
      <c r="I257" s="232"/>
      <c r="J257" s="232"/>
      <c r="K257" s="232"/>
      <c r="L257" s="232"/>
      <c r="M257" s="233"/>
      <c r="N257" s="143">
        <f>SUM(N258:N349)</f>
        <v>279185.70639</v>
      </c>
      <c r="O257" s="143">
        <f>SUM(O258:O349)</f>
        <v>211186.86851999996</v>
      </c>
      <c r="P257" s="143">
        <f>SUM(P258:P349)</f>
        <v>91573.5</v>
      </c>
      <c r="Q257" s="143">
        <f>SUM(Q258:Q349)</f>
        <v>82073.5</v>
      </c>
      <c r="R257" s="143">
        <f>SUM(R258:R349)</f>
        <v>82073.5</v>
      </c>
    </row>
    <row r="258" spans="1:18" s="112" customFormat="1" ht="59.25" customHeight="1">
      <c r="A258" s="85">
        <v>0</v>
      </c>
      <c r="B258" s="27" t="s">
        <v>982</v>
      </c>
      <c r="C258" s="86"/>
      <c r="D258" s="91" t="s">
        <v>460</v>
      </c>
      <c r="E258" s="86"/>
      <c r="F258" s="86"/>
      <c r="G258" s="86"/>
      <c r="H258" s="86"/>
      <c r="I258" s="86"/>
      <c r="J258" s="86"/>
      <c r="K258" s="80" t="s">
        <v>663</v>
      </c>
      <c r="L258" s="86" t="s">
        <v>500</v>
      </c>
      <c r="M258" s="86" t="s">
        <v>620</v>
      </c>
      <c r="N258" s="42">
        <v>41698</v>
      </c>
      <c r="O258" s="42">
        <v>41698</v>
      </c>
      <c r="P258" s="42">
        <v>48899</v>
      </c>
      <c r="Q258" s="42">
        <v>48899</v>
      </c>
      <c r="R258" s="42">
        <v>48899</v>
      </c>
    </row>
    <row r="259" spans="1:18" s="109" customFormat="1" ht="87" customHeight="1">
      <c r="A259" s="220"/>
      <c r="B259" s="17" t="s">
        <v>944</v>
      </c>
      <c r="C259" s="6"/>
      <c r="D259" s="222" t="s">
        <v>101</v>
      </c>
      <c r="E259" s="15"/>
      <c r="F259" s="15"/>
      <c r="G259" s="15"/>
      <c r="H259" s="15"/>
      <c r="I259" s="15"/>
      <c r="J259" s="15"/>
      <c r="K259" s="15" t="s">
        <v>606</v>
      </c>
      <c r="L259" s="68"/>
      <c r="M259" s="72"/>
      <c r="N259" s="46">
        <v>0</v>
      </c>
      <c r="O259" s="46">
        <v>0</v>
      </c>
      <c r="P259" s="46">
        <v>16763.5</v>
      </c>
      <c r="Q259" s="46">
        <v>16763.5</v>
      </c>
      <c r="R259" s="46">
        <v>16763.5</v>
      </c>
    </row>
    <row r="260" spans="1:18" s="109" customFormat="1" ht="26.25" customHeight="1">
      <c r="A260" s="221"/>
      <c r="B260" s="100" t="s">
        <v>957</v>
      </c>
      <c r="C260" s="6"/>
      <c r="D260" s="223"/>
      <c r="E260" s="15"/>
      <c r="F260" s="15"/>
      <c r="G260" s="15"/>
      <c r="H260" s="15"/>
      <c r="I260" s="15"/>
      <c r="J260" s="15"/>
      <c r="K260" s="15"/>
      <c r="L260" s="68"/>
      <c r="M260" s="72"/>
      <c r="N260" s="48">
        <v>0</v>
      </c>
      <c r="O260" s="48">
        <v>0</v>
      </c>
      <c r="P260" s="48">
        <v>16411</v>
      </c>
      <c r="Q260" s="48">
        <v>16411</v>
      </c>
      <c r="R260" s="48">
        <v>16411</v>
      </c>
    </row>
    <row r="261" spans="1:18" s="110" customFormat="1" ht="71.25" customHeight="1">
      <c r="A261" s="28">
        <v>301</v>
      </c>
      <c r="B261" s="25" t="s">
        <v>678</v>
      </c>
      <c r="C261" s="9"/>
      <c r="D261" s="37" t="s">
        <v>101</v>
      </c>
      <c r="E261" s="2"/>
      <c r="F261" s="2"/>
      <c r="G261" s="2"/>
      <c r="H261" s="86"/>
      <c r="I261" s="86"/>
      <c r="J261" s="86"/>
      <c r="K261" s="23" t="s">
        <v>946</v>
      </c>
      <c r="L261" s="23" t="s">
        <v>500</v>
      </c>
      <c r="M261" s="53" t="s">
        <v>947</v>
      </c>
      <c r="N261" s="50">
        <v>3160.3895</v>
      </c>
      <c r="O261" s="50">
        <v>3160.3895</v>
      </c>
      <c r="P261" s="50">
        <v>0</v>
      </c>
      <c r="Q261" s="50">
        <v>0</v>
      </c>
      <c r="R261" s="50">
        <v>0</v>
      </c>
    </row>
    <row r="262" spans="1:18" s="110" customFormat="1" ht="72">
      <c r="A262" s="28">
        <v>303</v>
      </c>
      <c r="B262" s="25" t="s">
        <v>679</v>
      </c>
      <c r="C262" s="9"/>
      <c r="D262" s="37" t="s">
        <v>101</v>
      </c>
      <c r="E262" s="2"/>
      <c r="F262" s="2"/>
      <c r="G262" s="2"/>
      <c r="H262" s="86"/>
      <c r="I262" s="86"/>
      <c r="J262" s="86"/>
      <c r="K262" s="94" t="s">
        <v>1163</v>
      </c>
      <c r="L262" s="23" t="s">
        <v>500</v>
      </c>
      <c r="M262" s="53" t="s">
        <v>1164</v>
      </c>
      <c r="N262" s="50">
        <v>2500</v>
      </c>
      <c r="O262" s="50">
        <v>2500</v>
      </c>
      <c r="P262" s="50">
        <v>0</v>
      </c>
      <c r="Q262" s="50">
        <v>0</v>
      </c>
      <c r="R262" s="50">
        <v>0</v>
      </c>
    </row>
    <row r="263" spans="1:18" s="110" customFormat="1" ht="48" hidden="1">
      <c r="A263" s="67">
        <v>304</v>
      </c>
      <c r="B263" s="60" t="s">
        <v>685</v>
      </c>
      <c r="C263" s="138"/>
      <c r="D263" s="119" t="s">
        <v>101</v>
      </c>
      <c r="E263" s="14"/>
      <c r="F263" s="14"/>
      <c r="G263" s="14"/>
      <c r="H263" s="88"/>
      <c r="I263" s="88"/>
      <c r="J263" s="88"/>
      <c r="K263" s="21" t="s">
        <v>606</v>
      </c>
      <c r="L263" s="21"/>
      <c r="M263" s="54"/>
      <c r="N263" s="147">
        <v>0</v>
      </c>
      <c r="O263" s="147"/>
      <c r="P263" s="50">
        <v>0</v>
      </c>
      <c r="Q263" s="50">
        <v>0</v>
      </c>
      <c r="R263" s="50">
        <v>0</v>
      </c>
    </row>
    <row r="264" spans="1:18" s="110" customFormat="1" ht="60">
      <c r="A264" s="67">
        <v>305</v>
      </c>
      <c r="B264" s="60" t="s">
        <v>686</v>
      </c>
      <c r="C264" s="138"/>
      <c r="D264" s="119" t="s">
        <v>8</v>
      </c>
      <c r="E264" s="14"/>
      <c r="F264" s="14"/>
      <c r="G264" s="14"/>
      <c r="H264" s="88"/>
      <c r="I264" s="88"/>
      <c r="J264" s="88"/>
      <c r="K264" s="21" t="s">
        <v>709</v>
      </c>
      <c r="L264" s="21" t="s">
        <v>500</v>
      </c>
      <c r="M264" s="54" t="s">
        <v>708</v>
      </c>
      <c r="N264" s="147">
        <v>125</v>
      </c>
      <c r="O264" s="147">
        <v>125</v>
      </c>
      <c r="P264" s="50">
        <v>0</v>
      </c>
      <c r="Q264" s="50">
        <v>0</v>
      </c>
      <c r="R264" s="50">
        <v>0</v>
      </c>
    </row>
    <row r="265" spans="1:18" s="110" customFormat="1" ht="60">
      <c r="A265" s="67">
        <v>306</v>
      </c>
      <c r="B265" s="60" t="s">
        <v>687</v>
      </c>
      <c r="C265" s="138"/>
      <c r="D265" s="119" t="s">
        <v>8</v>
      </c>
      <c r="E265" s="14"/>
      <c r="F265" s="14"/>
      <c r="G265" s="14"/>
      <c r="H265" s="88"/>
      <c r="I265" s="88"/>
      <c r="J265" s="88"/>
      <c r="K265" s="21" t="s">
        <v>1160</v>
      </c>
      <c r="L265" s="21" t="s">
        <v>500</v>
      </c>
      <c r="M265" s="54" t="s">
        <v>708</v>
      </c>
      <c r="N265" s="147">
        <v>133.1</v>
      </c>
      <c r="O265" s="147">
        <v>133.1</v>
      </c>
      <c r="P265" s="50">
        <v>0</v>
      </c>
      <c r="Q265" s="50">
        <v>0</v>
      </c>
      <c r="R265" s="50">
        <v>0</v>
      </c>
    </row>
    <row r="266" spans="1:18" s="110" customFormat="1" ht="48">
      <c r="A266" s="67">
        <v>307</v>
      </c>
      <c r="B266" s="60" t="s">
        <v>688</v>
      </c>
      <c r="C266" s="138"/>
      <c r="D266" s="119" t="s">
        <v>8</v>
      </c>
      <c r="E266" s="14"/>
      <c r="F266" s="14"/>
      <c r="G266" s="14"/>
      <c r="H266" s="88"/>
      <c r="I266" s="88"/>
      <c r="J266" s="88"/>
      <c r="K266" s="21" t="s">
        <v>915</v>
      </c>
      <c r="L266" s="21" t="s">
        <v>500</v>
      </c>
      <c r="M266" s="54" t="s">
        <v>914</v>
      </c>
      <c r="N266" s="147">
        <v>565.6</v>
      </c>
      <c r="O266" s="147">
        <v>565.59844</v>
      </c>
      <c r="P266" s="50">
        <v>0</v>
      </c>
      <c r="Q266" s="50">
        <v>0</v>
      </c>
      <c r="R266" s="50">
        <v>0</v>
      </c>
    </row>
    <row r="267" spans="1:18" s="110" customFormat="1" ht="108.75" customHeight="1">
      <c r="A267" s="67">
        <v>308</v>
      </c>
      <c r="B267" s="60" t="s">
        <v>689</v>
      </c>
      <c r="C267" s="138"/>
      <c r="D267" s="119" t="s">
        <v>118</v>
      </c>
      <c r="E267" s="14"/>
      <c r="F267" s="14"/>
      <c r="G267" s="14"/>
      <c r="H267" s="88"/>
      <c r="I267" s="88"/>
      <c r="J267" s="88"/>
      <c r="K267" s="21" t="s">
        <v>714</v>
      </c>
      <c r="L267" s="21" t="s">
        <v>500</v>
      </c>
      <c r="M267" s="54" t="s">
        <v>715</v>
      </c>
      <c r="N267" s="147">
        <v>45.7056</v>
      </c>
      <c r="O267" s="147">
        <v>45.7056</v>
      </c>
      <c r="P267" s="50">
        <v>0</v>
      </c>
      <c r="Q267" s="50">
        <v>0</v>
      </c>
      <c r="R267" s="50">
        <v>0</v>
      </c>
    </row>
    <row r="268" spans="1:18" s="110" customFormat="1" ht="60">
      <c r="A268" s="67">
        <v>309</v>
      </c>
      <c r="B268" s="60" t="s">
        <v>724</v>
      </c>
      <c r="C268" s="138"/>
      <c r="D268" s="119" t="s">
        <v>118</v>
      </c>
      <c r="E268" s="14"/>
      <c r="F268" s="14"/>
      <c r="G268" s="14"/>
      <c r="H268" s="88"/>
      <c r="I268" s="88"/>
      <c r="J268" s="88"/>
      <c r="K268" s="21" t="s">
        <v>739</v>
      </c>
      <c r="L268" s="21" t="s">
        <v>500</v>
      </c>
      <c r="M268" s="54" t="s">
        <v>740</v>
      </c>
      <c r="N268" s="147">
        <v>260</v>
      </c>
      <c r="O268" s="147">
        <v>260</v>
      </c>
      <c r="P268" s="50">
        <v>0</v>
      </c>
      <c r="Q268" s="50">
        <v>0</v>
      </c>
      <c r="R268" s="50">
        <v>0</v>
      </c>
    </row>
    <row r="269" spans="1:18" s="110" customFormat="1" ht="72">
      <c r="A269" s="67">
        <v>310</v>
      </c>
      <c r="B269" s="60" t="s">
        <v>725</v>
      </c>
      <c r="C269" s="138"/>
      <c r="D269" s="119" t="s">
        <v>349</v>
      </c>
      <c r="E269" s="14"/>
      <c r="F269" s="14"/>
      <c r="G269" s="14"/>
      <c r="H269" s="88"/>
      <c r="I269" s="88"/>
      <c r="J269" s="88"/>
      <c r="K269" s="21" t="s">
        <v>765</v>
      </c>
      <c r="L269" s="21" t="s">
        <v>500</v>
      </c>
      <c r="M269" s="54" t="s">
        <v>766</v>
      </c>
      <c r="N269" s="147">
        <v>60</v>
      </c>
      <c r="O269" s="147">
        <v>60</v>
      </c>
      <c r="P269" s="50">
        <v>0</v>
      </c>
      <c r="Q269" s="50">
        <v>0</v>
      </c>
      <c r="R269" s="50">
        <v>0</v>
      </c>
    </row>
    <row r="270" spans="1:18" s="110" customFormat="1" ht="60">
      <c r="A270" s="67">
        <v>311</v>
      </c>
      <c r="B270" s="60" t="s">
        <v>726</v>
      </c>
      <c r="C270" s="138"/>
      <c r="D270" s="119" t="s">
        <v>101</v>
      </c>
      <c r="E270" s="14"/>
      <c r="F270" s="14"/>
      <c r="G270" s="14"/>
      <c r="H270" s="88"/>
      <c r="I270" s="88"/>
      <c r="J270" s="88"/>
      <c r="K270" s="21" t="s">
        <v>747</v>
      </c>
      <c r="L270" s="21" t="s">
        <v>500</v>
      </c>
      <c r="M270" s="54" t="s">
        <v>746</v>
      </c>
      <c r="N270" s="147">
        <v>2098.53</v>
      </c>
      <c r="O270" s="147">
        <v>2098.53</v>
      </c>
      <c r="P270" s="50">
        <v>0</v>
      </c>
      <c r="Q270" s="50">
        <v>0</v>
      </c>
      <c r="R270" s="50">
        <v>0</v>
      </c>
    </row>
    <row r="271" spans="1:18" s="110" customFormat="1" ht="62.25" customHeight="1">
      <c r="A271" s="67">
        <v>312</v>
      </c>
      <c r="B271" s="60" t="s">
        <v>727</v>
      </c>
      <c r="C271" s="138"/>
      <c r="D271" s="119" t="s">
        <v>206</v>
      </c>
      <c r="E271" s="14"/>
      <c r="F271" s="14"/>
      <c r="G271" s="14"/>
      <c r="H271" s="88"/>
      <c r="I271" s="88"/>
      <c r="J271" s="88"/>
      <c r="K271" s="21" t="s">
        <v>755</v>
      </c>
      <c r="L271" s="21" t="s">
        <v>500</v>
      </c>
      <c r="M271" s="54" t="s">
        <v>749</v>
      </c>
      <c r="N271" s="147">
        <v>99.58147</v>
      </c>
      <c r="O271" s="147">
        <v>99.58147</v>
      </c>
      <c r="P271" s="50">
        <v>0</v>
      </c>
      <c r="Q271" s="50">
        <v>0</v>
      </c>
      <c r="R271" s="50">
        <v>0</v>
      </c>
    </row>
    <row r="272" spans="1:18" s="110" customFormat="1" ht="60">
      <c r="A272" s="67">
        <v>313</v>
      </c>
      <c r="B272" s="60" t="s">
        <v>728</v>
      </c>
      <c r="C272" s="138"/>
      <c r="D272" s="119" t="s">
        <v>101</v>
      </c>
      <c r="E272" s="14"/>
      <c r="F272" s="14"/>
      <c r="G272" s="14"/>
      <c r="H272" s="88"/>
      <c r="I272" s="88"/>
      <c r="J272" s="88"/>
      <c r="K272" s="21" t="s">
        <v>745</v>
      </c>
      <c r="L272" s="21" t="s">
        <v>500</v>
      </c>
      <c r="M272" s="54" t="s">
        <v>746</v>
      </c>
      <c r="N272" s="147">
        <v>65.66</v>
      </c>
      <c r="O272" s="147">
        <v>65.66</v>
      </c>
      <c r="P272" s="50">
        <v>0</v>
      </c>
      <c r="Q272" s="50">
        <v>0</v>
      </c>
      <c r="R272" s="50">
        <v>0</v>
      </c>
    </row>
    <row r="273" spans="1:18" s="110" customFormat="1" ht="40.5" customHeight="1">
      <c r="A273" s="67">
        <v>314</v>
      </c>
      <c r="B273" s="60" t="s">
        <v>729</v>
      </c>
      <c r="C273" s="138"/>
      <c r="D273" s="119" t="s">
        <v>8</v>
      </c>
      <c r="E273" s="14"/>
      <c r="F273" s="14"/>
      <c r="G273" s="14"/>
      <c r="H273" s="88"/>
      <c r="I273" s="88"/>
      <c r="J273" s="88"/>
      <c r="K273" s="21" t="s">
        <v>748</v>
      </c>
      <c r="L273" s="21" t="s">
        <v>500</v>
      </c>
      <c r="M273" s="54" t="s">
        <v>749</v>
      </c>
      <c r="N273" s="147">
        <v>445.055</v>
      </c>
      <c r="O273" s="147">
        <v>445.055</v>
      </c>
      <c r="P273" s="50">
        <v>0</v>
      </c>
      <c r="Q273" s="50">
        <v>0</v>
      </c>
      <c r="R273" s="50">
        <v>0</v>
      </c>
    </row>
    <row r="274" spans="1:18" s="110" customFormat="1" ht="48">
      <c r="A274" s="67">
        <v>315</v>
      </c>
      <c r="B274" s="60" t="s">
        <v>615</v>
      </c>
      <c r="C274" s="138"/>
      <c r="D274" s="119" t="s">
        <v>101</v>
      </c>
      <c r="E274" s="14"/>
      <c r="F274" s="14"/>
      <c r="G274" s="14"/>
      <c r="H274" s="88"/>
      <c r="I274" s="88"/>
      <c r="J274" s="88"/>
      <c r="K274" s="21" t="s">
        <v>803</v>
      </c>
      <c r="L274" s="21" t="s">
        <v>500</v>
      </c>
      <c r="M274" s="54" t="s">
        <v>804</v>
      </c>
      <c r="N274" s="147">
        <v>1500</v>
      </c>
      <c r="O274" s="147">
        <v>1500</v>
      </c>
      <c r="P274" s="50">
        <v>0</v>
      </c>
      <c r="Q274" s="50">
        <v>0</v>
      </c>
      <c r="R274" s="50">
        <v>0</v>
      </c>
    </row>
    <row r="275" spans="1:18" s="110" customFormat="1" ht="50.25" customHeight="1">
      <c r="A275" s="67">
        <v>316</v>
      </c>
      <c r="B275" s="60" t="s">
        <v>805</v>
      </c>
      <c r="C275" s="138"/>
      <c r="D275" s="119" t="s">
        <v>101</v>
      </c>
      <c r="E275" s="14"/>
      <c r="F275" s="14"/>
      <c r="G275" s="14"/>
      <c r="H275" s="88"/>
      <c r="I275" s="88"/>
      <c r="J275" s="88"/>
      <c r="K275" s="21" t="s">
        <v>806</v>
      </c>
      <c r="L275" s="21" t="s">
        <v>500</v>
      </c>
      <c r="M275" s="54" t="s">
        <v>804</v>
      </c>
      <c r="N275" s="147">
        <v>230</v>
      </c>
      <c r="O275" s="147">
        <v>230</v>
      </c>
      <c r="P275" s="50">
        <v>0</v>
      </c>
      <c r="Q275" s="50">
        <v>0</v>
      </c>
      <c r="R275" s="50">
        <v>0</v>
      </c>
    </row>
    <row r="276" spans="1:18" s="110" customFormat="1" ht="48">
      <c r="A276" s="67">
        <v>317</v>
      </c>
      <c r="B276" s="60" t="s">
        <v>807</v>
      </c>
      <c r="C276" s="138"/>
      <c r="D276" s="119" t="s">
        <v>101</v>
      </c>
      <c r="E276" s="14"/>
      <c r="F276" s="14"/>
      <c r="G276" s="14"/>
      <c r="H276" s="88"/>
      <c r="I276" s="88"/>
      <c r="J276" s="88"/>
      <c r="K276" s="21" t="s">
        <v>808</v>
      </c>
      <c r="L276" s="21" t="s">
        <v>500</v>
      </c>
      <c r="M276" s="54" t="s">
        <v>804</v>
      </c>
      <c r="N276" s="147">
        <v>591</v>
      </c>
      <c r="O276" s="147">
        <v>590.58938</v>
      </c>
      <c r="P276" s="50">
        <v>0</v>
      </c>
      <c r="Q276" s="50">
        <v>0</v>
      </c>
      <c r="R276" s="50">
        <v>0</v>
      </c>
    </row>
    <row r="277" spans="1:18" s="110" customFormat="1" ht="84">
      <c r="A277" s="67">
        <v>318</v>
      </c>
      <c r="B277" s="60" t="s">
        <v>810</v>
      </c>
      <c r="C277" s="138"/>
      <c r="D277" s="119" t="s">
        <v>173</v>
      </c>
      <c r="E277" s="14"/>
      <c r="F277" s="14"/>
      <c r="G277" s="14"/>
      <c r="H277" s="88"/>
      <c r="I277" s="88"/>
      <c r="J277" s="88"/>
      <c r="K277" s="21" t="s">
        <v>809</v>
      </c>
      <c r="L277" s="21" t="s">
        <v>500</v>
      </c>
      <c r="M277" s="54" t="s">
        <v>804</v>
      </c>
      <c r="N277" s="147">
        <v>3000</v>
      </c>
      <c r="O277" s="147">
        <v>3000</v>
      </c>
      <c r="P277" s="50">
        <v>0</v>
      </c>
      <c r="Q277" s="50">
        <v>0</v>
      </c>
      <c r="R277" s="50">
        <v>0</v>
      </c>
    </row>
    <row r="278" spans="1:18" s="110" customFormat="1" ht="60">
      <c r="A278" s="67">
        <v>319</v>
      </c>
      <c r="B278" s="60" t="s">
        <v>811</v>
      </c>
      <c r="C278" s="138"/>
      <c r="D278" s="119" t="s">
        <v>118</v>
      </c>
      <c r="E278" s="14"/>
      <c r="F278" s="14"/>
      <c r="G278" s="14"/>
      <c r="H278" s="88"/>
      <c r="I278" s="88"/>
      <c r="J278" s="88"/>
      <c r="K278" s="21" t="s">
        <v>812</v>
      </c>
      <c r="L278" s="21" t="s">
        <v>500</v>
      </c>
      <c r="M278" s="54" t="s">
        <v>804</v>
      </c>
      <c r="N278" s="147">
        <v>500</v>
      </c>
      <c r="O278" s="147">
        <v>500</v>
      </c>
      <c r="P278" s="50">
        <v>0</v>
      </c>
      <c r="Q278" s="50">
        <v>0</v>
      </c>
      <c r="R278" s="50">
        <v>0</v>
      </c>
    </row>
    <row r="279" spans="1:18" s="112" customFormat="1" ht="86.25" customHeight="1">
      <c r="A279" s="135">
        <v>320</v>
      </c>
      <c r="B279" s="18" t="s">
        <v>540</v>
      </c>
      <c r="C279" s="86"/>
      <c r="D279" s="92" t="s">
        <v>173</v>
      </c>
      <c r="E279" s="88"/>
      <c r="F279" s="88"/>
      <c r="G279" s="88"/>
      <c r="H279" s="88"/>
      <c r="I279" s="88"/>
      <c r="J279" s="88"/>
      <c r="K279" s="80" t="s">
        <v>993</v>
      </c>
      <c r="L279" s="86" t="s">
        <v>500</v>
      </c>
      <c r="M279" s="86" t="s">
        <v>1104</v>
      </c>
      <c r="N279" s="42">
        <v>13000</v>
      </c>
      <c r="O279" s="42">
        <v>13000</v>
      </c>
      <c r="P279" s="42">
        <f>8000+1500</f>
        <v>9500</v>
      </c>
      <c r="Q279" s="42">
        <v>0</v>
      </c>
      <c r="R279" s="42">
        <v>0</v>
      </c>
    </row>
    <row r="280" spans="1:18" s="110" customFormat="1" ht="84" customHeight="1">
      <c r="A280" s="67">
        <v>321</v>
      </c>
      <c r="B280" s="60" t="s">
        <v>834</v>
      </c>
      <c r="C280" s="138"/>
      <c r="D280" s="119" t="s">
        <v>8</v>
      </c>
      <c r="E280" s="14"/>
      <c r="F280" s="14"/>
      <c r="G280" s="14"/>
      <c r="H280" s="88"/>
      <c r="I280" s="88"/>
      <c r="J280" s="88"/>
      <c r="K280" s="21" t="s">
        <v>860</v>
      </c>
      <c r="L280" s="21" t="s">
        <v>500</v>
      </c>
      <c r="M280" s="54" t="s">
        <v>773</v>
      </c>
      <c r="N280" s="147">
        <v>30</v>
      </c>
      <c r="O280" s="147">
        <v>30</v>
      </c>
      <c r="P280" s="50">
        <v>0</v>
      </c>
      <c r="Q280" s="50">
        <v>0</v>
      </c>
      <c r="R280" s="50">
        <v>0</v>
      </c>
    </row>
    <row r="281" spans="1:18" s="110" customFormat="1" ht="48">
      <c r="A281" s="67">
        <v>322</v>
      </c>
      <c r="B281" s="60" t="s">
        <v>835</v>
      </c>
      <c r="C281" s="138"/>
      <c r="D281" s="119" t="s">
        <v>349</v>
      </c>
      <c r="E281" s="14"/>
      <c r="F281" s="14"/>
      <c r="G281" s="14"/>
      <c r="H281" s="88"/>
      <c r="I281" s="88"/>
      <c r="J281" s="88"/>
      <c r="K281" s="21" t="s">
        <v>845</v>
      </c>
      <c r="L281" s="21" t="s">
        <v>500</v>
      </c>
      <c r="M281" s="54" t="s">
        <v>846</v>
      </c>
      <c r="N281" s="147">
        <v>2000</v>
      </c>
      <c r="O281" s="147">
        <v>2000</v>
      </c>
      <c r="P281" s="50">
        <v>0</v>
      </c>
      <c r="Q281" s="50">
        <v>0</v>
      </c>
      <c r="R281" s="50">
        <v>0</v>
      </c>
    </row>
    <row r="282" spans="1:18" s="110" customFormat="1" ht="63.75" customHeight="1">
      <c r="A282" s="67">
        <v>323</v>
      </c>
      <c r="B282" s="60" t="s">
        <v>624</v>
      </c>
      <c r="C282" s="138"/>
      <c r="D282" s="119" t="s">
        <v>206</v>
      </c>
      <c r="E282" s="14"/>
      <c r="F282" s="14"/>
      <c r="G282" s="14"/>
      <c r="H282" s="88"/>
      <c r="I282" s="88"/>
      <c r="J282" s="88"/>
      <c r="K282" s="21" t="s">
        <v>1130</v>
      </c>
      <c r="L282" s="21" t="s">
        <v>500</v>
      </c>
      <c r="M282" s="54" t="s">
        <v>1131</v>
      </c>
      <c r="N282" s="147">
        <v>130</v>
      </c>
      <c r="O282" s="147">
        <v>130</v>
      </c>
      <c r="P282" s="147">
        <v>0</v>
      </c>
      <c r="Q282" s="147">
        <v>0</v>
      </c>
      <c r="R282" s="147">
        <v>0</v>
      </c>
    </row>
    <row r="283" spans="1:18" s="110" customFormat="1" ht="72">
      <c r="A283" s="67">
        <v>325</v>
      </c>
      <c r="B283" s="60" t="s">
        <v>771</v>
      </c>
      <c r="C283" s="138"/>
      <c r="D283" s="119" t="s">
        <v>206</v>
      </c>
      <c r="E283" s="14"/>
      <c r="F283" s="14"/>
      <c r="G283" s="14"/>
      <c r="H283" s="88"/>
      <c r="I283" s="88"/>
      <c r="J283" s="88"/>
      <c r="K283" s="21" t="s">
        <v>772</v>
      </c>
      <c r="L283" s="21" t="s">
        <v>500</v>
      </c>
      <c r="M283" s="54" t="s">
        <v>773</v>
      </c>
      <c r="N283" s="147">
        <v>464.424</v>
      </c>
      <c r="O283" s="147">
        <v>464.424</v>
      </c>
      <c r="P283" s="50">
        <v>0</v>
      </c>
      <c r="Q283" s="50">
        <v>0</v>
      </c>
      <c r="R283" s="50">
        <v>0</v>
      </c>
    </row>
    <row r="284" spans="1:18" s="110" customFormat="1" ht="72">
      <c r="A284" s="67">
        <v>326</v>
      </c>
      <c r="B284" s="60" t="s">
        <v>861</v>
      </c>
      <c r="C284" s="138"/>
      <c r="D284" s="119" t="s">
        <v>603</v>
      </c>
      <c r="E284" s="14"/>
      <c r="F284" s="14"/>
      <c r="G284" s="14"/>
      <c r="H284" s="88"/>
      <c r="I284" s="88"/>
      <c r="J284" s="88"/>
      <c r="K284" s="21" t="s">
        <v>880</v>
      </c>
      <c r="L284" s="21" t="s">
        <v>500</v>
      </c>
      <c r="M284" s="54" t="s">
        <v>881</v>
      </c>
      <c r="N284" s="147">
        <v>200</v>
      </c>
      <c r="O284" s="147">
        <v>199.8</v>
      </c>
      <c r="P284" s="50">
        <v>0</v>
      </c>
      <c r="Q284" s="50">
        <v>0</v>
      </c>
      <c r="R284" s="50">
        <v>0</v>
      </c>
    </row>
    <row r="285" spans="1:18" s="110" customFormat="1" ht="60">
      <c r="A285" s="67">
        <v>327</v>
      </c>
      <c r="B285" s="60" t="s">
        <v>862</v>
      </c>
      <c r="C285" s="138"/>
      <c r="D285" s="119" t="s">
        <v>101</v>
      </c>
      <c r="E285" s="14"/>
      <c r="F285" s="14"/>
      <c r="G285" s="14"/>
      <c r="H285" s="88"/>
      <c r="I285" s="88"/>
      <c r="J285" s="88"/>
      <c r="K285" s="21" t="s">
        <v>913</v>
      </c>
      <c r="L285" s="21" t="s">
        <v>500</v>
      </c>
      <c r="M285" s="54" t="s">
        <v>914</v>
      </c>
      <c r="N285" s="147">
        <v>4890.752</v>
      </c>
      <c r="O285" s="147">
        <v>802.62734</v>
      </c>
      <c r="P285" s="147">
        <v>0</v>
      </c>
      <c r="Q285" s="147">
        <v>0</v>
      </c>
      <c r="R285" s="147">
        <v>0</v>
      </c>
    </row>
    <row r="286" spans="1:18" s="110" customFormat="1" ht="66" customHeight="1">
      <c r="A286" s="67">
        <v>328</v>
      </c>
      <c r="B286" s="60" t="s">
        <v>863</v>
      </c>
      <c r="C286" s="138"/>
      <c r="D286" s="119" t="s">
        <v>101</v>
      </c>
      <c r="E286" s="14"/>
      <c r="F286" s="14"/>
      <c r="G286" s="14"/>
      <c r="H286" s="88"/>
      <c r="I286" s="88"/>
      <c r="J286" s="88"/>
      <c r="K286" s="21" t="s">
        <v>1167</v>
      </c>
      <c r="L286" s="21" t="s">
        <v>500</v>
      </c>
      <c r="M286" s="54" t="s">
        <v>1168</v>
      </c>
      <c r="N286" s="147">
        <v>380</v>
      </c>
      <c r="O286" s="147">
        <v>380</v>
      </c>
      <c r="P286" s="147">
        <v>0</v>
      </c>
      <c r="Q286" s="147">
        <v>0</v>
      </c>
      <c r="R286" s="147">
        <v>0</v>
      </c>
    </row>
    <row r="287" spans="1:18" s="110" customFormat="1" ht="60">
      <c r="A287" s="67">
        <v>329</v>
      </c>
      <c r="B287" s="60" t="s">
        <v>864</v>
      </c>
      <c r="C287" s="138"/>
      <c r="D287" s="119" t="s">
        <v>101</v>
      </c>
      <c r="E287" s="14"/>
      <c r="F287" s="14"/>
      <c r="G287" s="14"/>
      <c r="H287" s="88"/>
      <c r="I287" s="88"/>
      <c r="J287" s="88"/>
      <c r="K287" s="21" t="s">
        <v>909</v>
      </c>
      <c r="L287" s="21" t="s">
        <v>500</v>
      </c>
      <c r="M287" s="54" t="s">
        <v>910</v>
      </c>
      <c r="N287" s="147">
        <v>100</v>
      </c>
      <c r="O287" s="147">
        <v>100</v>
      </c>
      <c r="P287" s="147">
        <v>0</v>
      </c>
      <c r="Q287" s="147">
        <v>0</v>
      </c>
      <c r="R287" s="147">
        <v>0</v>
      </c>
    </row>
    <row r="288" spans="1:18" s="110" customFormat="1" ht="52.5" customHeight="1">
      <c r="A288" s="67">
        <v>330</v>
      </c>
      <c r="B288" s="60" t="s">
        <v>865</v>
      </c>
      <c r="C288" s="138"/>
      <c r="D288" s="119" t="s">
        <v>8</v>
      </c>
      <c r="E288" s="14"/>
      <c r="F288" s="14"/>
      <c r="G288" s="14"/>
      <c r="H288" s="88"/>
      <c r="I288" s="88"/>
      <c r="J288" s="88"/>
      <c r="K288" s="21" t="s">
        <v>916</v>
      </c>
      <c r="L288" s="21" t="s">
        <v>500</v>
      </c>
      <c r="M288" s="54" t="s">
        <v>910</v>
      </c>
      <c r="N288" s="147">
        <v>178</v>
      </c>
      <c r="O288" s="147">
        <v>178</v>
      </c>
      <c r="P288" s="147">
        <v>0</v>
      </c>
      <c r="Q288" s="147">
        <v>0</v>
      </c>
      <c r="R288" s="147">
        <v>0</v>
      </c>
    </row>
    <row r="289" spans="1:18" s="110" customFormat="1" ht="60">
      <c r="A289" s="67">
        <v>331</v>
      </c>
      <c r="B289" s="60" t="s">
        <v>866</v>
      </c>
      <c r="C289" s="138"/>
      <c r="D289" s="119" t="s">
        <v>8</v>
      </c>
      <c r="E289" s="14"/>
      <c r="F289" s="14"/>
      <c r="G289" s="14"/>
      <c r="H289" s="88"/>
      <c r="I289" s="88"/>
      <c r="J289" s="88"/>
      <c r="K289" s="21" t="s">
        <v>918</v>
      </c>
      <c r="L289" s="21" t="s">
        <v>500</v>
      </c>
      <c r="M289" s="54" t="s">
        <v>919</v>
      </c>
      <c r="N289" s="147">
        <v>184.41</v>
      </c>
      <c r="O289" s="147">
        <v>184.41</v>
      </c>
      <c r="P289" s="147">
        <v>0</v>
      </c>
      <c r="Q289" s="147">
        <v>0</v>
      </c>
      <c r="R289" s="147">
        <v>0</v>
      </c>
    </row>
    <row r="290" spans="1:18" s="110" customFormat="1" ht="60" customHeight="1">
      <c r="A290" s="67">
        <v>332</v>
      </c>
      <c r="B290" s="60" t="s">
        <v>867</v>
      </c>
      <c r="C290" s="138"/>
      <c r="D290" s="119" t="s">
        <v>101</v>
      </c>
      <c r="E290" s="14"/>
      <c r="F290" s="14"/>
      <c r="G290" s="14"/>
      <c r="H290" s="88"/>
      <c r="I290" s="88"/>
      <c r="J290" s="88"/>
      <c r="K290" s="21" t="s">
        <v>917</v>
      </c>
      <c r="L290" s="21" t="s">
        <v>500</v>
      </c>
      <c r="M290" s="54" t="s">
        <v>910</v>
      </c>
      <c r="N290" s="147">
        <v>1136.376</v>
      </c>
      <c r="O290" s="147">
        <v>1136.376</v>
      </c>
      <c r="P290" s="147">
        <v>0</v>
      </c>
      <c r="Q290" s="147">
        <v>0</v>
      </c>
      <c r="R290" s="147">
        <v>0</v>
      </c>
    </row>
    <row r="291" spans="1:18" s="110" customFormat="1" ht="85.5" customHeight="1">
      <c r="A291" s="67">
        <v>333</v>
      </c>
      <c r="B291" s="60" t="s">
        <v>1023</v>
      </c>
      <c r="C291" s="138"/>
      <c r="D291" s="119" t="s">
        <v>173</v>
      </c>
      <c r="E291" s="14"/>
      <c r="F291" s="14"/>
      <c r="G291" s="14"/>
      <c r="H291" s="88"/>
      <c r="I291" s="88"/>
      <c r="J291" s="88"/>
      <c r="K291" s="21" t="s">
        <v>1024</v>
      </c>
      <c r="L291" s="21" t="s">
        <v>500</v>
      </c>
      <c r="M291" s="54" t="s">
        <v>1025</v>
      </c>
      <c r="N291" s="147">
        <v>200</v>
      </c>
      <c r="O291" s="147">
        <v>200</v>
      </c>
      <c r="P291" s="147">
        <v>0</v>
      </c>
      <c r="Q291" s="147">
        <v>0</v>
      </c>
      <c r="R291" s="147">
        <v>0</v>
      </c>
    </row>
    <row r="292" spans="1:18" s="174" customFormat="1" ht="60" customHeight="1">
      <c r="A292" s="170">
        <v>334</v>
      </c>
      <c r="B292" s="25" t="s">
        <v>1026</v>
      </c>
      <c r="C292" s="171"/>
      <c r="D292" s="172" t="s">
        <v>101</v>
      </c>
      <c r="E292" s="23"/>
      <c r="F292" s="23"/>
      <c r="G292" s="23"/>
      <c r="H292" s="76"/>
      <c r="I292" s="76"/>
      <c r="J292" s="76"/>
      <c r="K292" s="23" t="s">
        <v>1027</v>
      </c>
      <c r="L292" s="23" t="s">
        <v>500</v>
      </c>
      <c r="M292" s="53" t="s">
        <v>1028</v>
      </c>
      <c r="N292" s="173">
        <v>296.51</v>
      </c>
      <c r="O292" s="173">
        <v>296.51</v>
      </c>
      <c r="P292" s="147">
        <v>0</v>
      </c>
      <c r="Q292" s="147">
        <v>0</v>
      </c>
      <c r="R292" s="147">
        <v>0</v>
      </c>
    </row>
    <row r="293" spans="1:18" s="174" customFormat="1" ht="72" customHeight="1">
      <c r="A293" s="175">
        <v>335</v>
      </c>
      <c r="B293" s="24" t="s">
        <v>1029</v>
      </c>
      <c r="C293" s="176"/>
      <c r="D293" s="177" t="s">
        <v>105</v>
      </c>
      <c r="E293" s="22"/>
      <c r="F293" s="22"/>
      <c r="G293" s="22"/>
      <c r="H293" s="166"/>
      <c r="I293" s="166"/>
      <c r="J293" s="166"/>
      <c r="K293" s="22" t="s">
        <v>1030</v>
      </c>
      <c r="L293" s="22" t="s">
        <v>500</v>
      </c>
      <c r="M293" s="55" t="s">
        <v>1031</v>
      </c>
      <c r="N293" s="189">
        <v>2410.4</v>
      </c>
      <c r="O293" s="173">
        <v>2410.4</v>
      </c>
      <c r="P293" s="147">
        <v>0</v>
      </c>
      <c r="Q293" s="147">
        <v>0</v>
      </c>
      <c r="R293" s="147">
        <v>0</v>
      </c>
    </row>
    <row r="294" spans="1:18" s="174" customFormat="1" ht="72.75" customHeight="1">
      <c r="A294" s="175">
        <v>336</v>
      </c>
      <c r="B294" s="24" t="s">
        <v>1032</v>
      </c>
      <c r="C294" s="176"/>
      <c r="D294" s="177" t="s">
        <v>105</v>
      </c>
      <c r="E294" s="22"/>
      <c r="F294" s="22"/>
      <c r="G294" s="22"/>
      <c r="H294" s="166"/>
      <c r="I294" s="166"/>
      <c r="J294" s="166"/>
      <c r="K294" s="22" t="s">
        <v>1033</v>
      </c>
      <c r="L294" s="22" t="s">
        <v>222</v>
      </c>
      <c r="M294" s="55" t="s">
        <v>1031</v>
      </c>
      <c r="N294" s="173">
        <v>2584.8</v>
      </c>
      <c r="O294" s="173">
        <v>2283.676</v>
      </c>
      <c r="P294" s="147">
        <v>0</v>
      </c>
      <c r="Q294" s="147">
        <v>0</v>
      </c>
      <c r="R294" s="147">
        <v>0</v>
      </c>
    </row>
    <row r="295" spans="1:18" s="174" customFormat="1" ht="70.5" customHeight="1">
      <c r="A295" s="175">
        <v>337</v>
      </c>
      <c r="B295" s="24" t="s">
        <v>1034</v>
      </c>
      <c r="C295" s="176"/>
      <c r="D295" s="177" t="s">
        <v>105</v>
      </c>
      <c r="E295" s="22"/>
      <c r="F295" s="22"/>
      <c r="G295" s="22"/>
      <c r="H295" s="166"/>
      <c r="I295" s="166"/>
      <c r="J295" s="166"/>
      <c r="K295" s="22" t="s">
        <v>1033</v>
      </c>
      <c r="L295" s="22" t="s">
        <v>1035</v>
      </c>
      <c r="M295" s="55" t="s">
        <v>1031</v>
      </c>
      <c r="N295" s="189">
        <v>729.5</v>
      </c>
      <c r="O295" s="173">
        <v>729.5</v>
      </c>
      <c r="P295" s="147">
        <v>0</v>
      </c>
      <c r="Q295" s="147">
        <v>0</v>
      </c>
      <c r="R295" s="147">
        <v>0</v>
      </c>
    </row>
    <row r="296" spans="1:18" s="174" customFormat="1" ht="84">
      <c r="A296" s="175">
        <v>338</v>
      </c>
      <c r="B296" s="24" t="s">
        <v>1036</v>
      </c>
      <c r="C296" s="176"/>
      <c r="D296" s="177" t="s">
        <v>449</v>
      </c>
      <c r="E296" s="22"/>
      <c r="F296" s="22"/>
      <c r="G296" s="22"/>
      <c r="H296" s="166"/>
      <c r="I296" s="166"/>
      <c r="J296" s="166"/>
      <c r="K296" s="22" t="s">
        <v>1165</v>
      </c>
      <c r="L296" s="22" t="s">
        <v>500</v>
      </c>
      <c r="M296" s="55" t="s">
        <v>1166</v>
      </c>
      <c r="N296" s="189">
        <v>150</v>
      </c>
      <c r="O296" s="190">
        <v>150</v>
      </c>
      <c r="P296" s="147">
        <v>0</v>
      </c>
      <c r="Q296" s="147">
        <v>0</v>
      </c>
      <c r="R296" s="147">
        <v>0</v>
      </c>
    </row>
    <row r="297" spans="1:18" s="110" customFormat="1" ht="72.75" customHeight="1">
      <c r="A297" s="67">
        <v>339</v>
      </c>
      <c r="B297" s="60" t="s">
        <v>1037</v>
      </c>
      <c r="C297" s="138"/>
      <c r="D297" s="119" t="s">
        <v>349</v>
      </c>
      <c r="E297" s="14"/>
      <c r="F297" s="14"/>
      <c r="G297" s="14"/>
      <c r="H297" s="88"/>
      <c r="I297" s="88"/>
      <c r="J297" s="88"/>
      <c r="K297" s="21" t="s">
        <v>1038</v>
      </c>
      <c r="L297" s="21" t="s">
        <v>500</v>
      </c>
      <c r="M297" s="54" t="s">
        <v>1039</v>
      </c>
      <c r="N297" s="147">
        <v>60</v>
      </c>
      <c r="O297" s="147">
        <v>60</v>
      </c>
      <c r="P297" s="147">
        <v>0</v>
      </c>
      <c r="Q297" s="147">
        <v>0</v>
      </c>
      <c r="R297" s="147">
        <v>0</v>
      </c>
    </row>
    <row r="298" spans="1:18" s="110" customFormat="1" ht="72" customHeight="1">
      <c r="A298" s="67">
        <v>340</v>
      </c>
      <c r="B298" s="60" t="s">
        <v>1040</v>
      </c>
      <c r="C298" s="138"/>
      <c r="D298" s="119" t="s">
        <v>603</v>
      </c>
      <c r="E298" s="14"/>
      <c r="F298" s="14"/>
      <c r="G298" s="14"/>
      <c r="H298" s="88"/>
      <c r="I298" s="88"/>
      <c r="J298" s="88"/>
      <c r="K298" s="21" t="s">
        <v>1041</v>
      </c>
      <c r="L298" s="21" t="s">
        <v>1042</v>
      </c>
      <c r="M298" s="54" t="s">
        <v>1043</v>
      </c>
      <c r="N298" s="147">
        <v>124.8</v>
      </c>
      <c r="O298" s="147">
        <v>124.8</v>
      </c>
      <c r="P298" s="147">
        <v>0</v>
      </c>
      <c r="Q298" s="147">
        <v>0</v>
      </c>
      <c r="R298" s="147">
        <v>0</v>
      </c>
    </row>
    <row r="299" spans="1:18" s="110" customFormat="1" ht="86.25" customHeight="1">
      <c r="A299" s="28">
        <v>341</v>
      </c>
      <c r="B299" s="25" t="s">
        <v>1044</v>
      </c>
      <c r="C299" s="9"/>
      <c r="D299" s="37" t="s">
        <v>603</v>
      </c>
      <c r="E299" s="2"/>
      <c r="F299" s="2"/>
      <c r="G299" s="2"/>
      <c r="H299" s="86"/>
      <c r="I299" s="86"/>
      <c r="J299" s="86"/>
      <c r="K299" s="23" t="s">
        <v>1045</v>
      </c>
      <c r="L299" s="23" t="s">
        <v>500</v>
      </c>
      <c r="M299" s="53" t="s">
        <v>1046</v>
      </c>
      <c r="N299" s="50">
        <v>70</v>
      </c>
      <c r="O299" s="147">
        <v>70</v>
      </c>
      <c r="P299" s="147">
        <v>0</v>
      </c>
      <c r="Q299" s="147">
        <v>0</v>
      </c>
      <c r="R299" s="147">
        <v>0</v>
      </c>
    </row>
    <row r="300" spans="1:18" s="174" customFormat="1" ht="72">
      <c r="A300" s="170">
        <v>342</v>
      </c>
      <c r="B300" s="178" t="s">
        <v>1047</v>
      </c>
      <c r="C300" s="171"/>
      <c r="D300" s="172" t="s">
        <v>106</v>
      </c>
      <c r="E300" s="23"/>
      <c r="F300" s="23"/>
      <c r="G300" s="23"/>
      <c r="H300" s="76"/>
      <c r="I300" s="76"/>
      <c r="J300" s="76"/>
      <c r="K300" s="23" t="s">
        <v>1048</v>
      </c>
      <c r="L300" s="23" t="s">
        <v>500</v>
      </c>
      <c r="M300" s="53" t="s">
        <v>1049</v>
      </c>
      <c r="N300" s="173">
        <v>40</v>
      </c>
      <c r="O300" s="185">
        <v>40</v>
      </c>
      <c r="P300" s="147">
        <v>0</v>
      </c>
      <c r="Q300" s="147">
        <v>0</v>
      </c>
      <c r="R300" s="147">
        <v>0</v>
      </c>
    </row>
    <row r="301" spans="1:18" s="174" customFormat="1" ht="61.5" customHeight="1">
      <c r="A301" s="170">
        <v>343</v>
      </c>
      <c r="B301" s="178" t="s">
        <v>1050</v>
      </c>
      <c r="C301" s="171"/>
      <c r="D301" s="172" t="s">
        <v>8</v>
      </c>
      <c r="E301" s="23"/>
      <c r="F301" s="23"/>
      <c r="G301" s="23"/>
      <c r="H301" s="76"/>
      <c r="I301" s="76"/>
      <c r="J301" s="76"/>
      <c r="K301" s="23" t="s">
        <v>1051</v>
      </c>
      <c r="L301" s="23" t="s">
        <v>500</v>
      </c>
      <c r="M301" s="53" t="s">
        <v>1052</v>
      </c>
      <c r="N301" s="173">
        <v>120</v>
      </c>
      <c r="O301" s="173">
        <v>120</v>
      </c>
      <c r="P301" s="173">
        <v>0</v>
      </c>
      <c r="Q301" s="173">
        <v>0</v>
      </c>
      <c r="R301" s="173">
        <v>0</v>
      </c>
    </row>
    <row r="302" spans="1:18" s="174" customFormat="1" ht="48">
      <c r="A302" s="170">
        <v>344</v>
      </c>
      <c r="B302" s="178" t="s">
        <v>1053</v>
      </c>
      <c r="C302" s="171"/>
      <c r="D302" s="172" t="s">
        <v>101</v>
      </c>
      <c r="E302" s="23"/>
      <c r="F302" s="23"/>
      <c r="G302" s="23"/>
      <c r="H302" s="76"/>
      <c r="I302" s="76"/>
      <c r="J302" s="76"/>
      <c r="K302" s="23" t="s">
        <v>1054</v>
      </c>
      <c r="L302" s="23" t="s">
        <v>500</v>
      </c>
      <c r="M302" s="53" t="s">
        <v>1052</v>
      </c>
      <c r="N302" s="173">
        <v>100</v>
      </c>
      <c r="O302" s="173">
        <v>99.99</v>
      </c>
      <c r="P302" s="173">
        <v>0</v>
      </c>
      <c r="Q302" s="173">
        <v>0</v>
      </c>
      <c r="R302" s="173">
        <v>0</v>
      </c>
    </row>
    <row r="303" spans="1:18" s="174" customFormat="1" ht="60">
      <c r="A303" s="170">
        <v>345</v>
      </c>
      <c r="B303" s="179" t="s">
        <v>1055</v>
      </c>
      <c r="C303" s="171"/>
      <c r="D303" s="172" t="s">
        <v>8</v>
      </c>
      <c r="E303" s="23"/>
      <c r="F303" s="23"/>
      <c r="G303" s="23"/>
      <c r="H303" s="76"/>
      <c r="I303" s="76"/>
      <c r="J303" s="76"/>
      <c r="K303" s="23" t="s">
        <v>1056</v>
      </c>
      <c r="L303" s="23" t="s">
        <v>500</v>
      </c>
      <c r="M303" s="53" t="s">
        <v>1057</v>
      </c>
      <c r="N303" s="173">
        <v>100</v>
      </c>
      <c r="O303" s="173">
        <v>100</v>
      </c>
      <c r="P303" s="173">
        <v>0</v>
      </c>
      <c r="Q303" s="173">
        <v>0</v>
      </c>
      <c r="R303" s="173">
        <v>0</v>
      </c>
    </row>
    <row r="304" spans="1:18" s="174" customFormat="1" ht="72" customHeight="1">
      <c r="A304" s="170">
        <v>346</v>
      </c>
      <c r="B304" s="179" t="s">
        <v>1058</v>
      </c>
      <c r="C304" s="171"/>
      <c r="D304" s="172" t="s">
        <v>101</v>
      </c>
      <c r="E304" s="23"/>
      <c r="F304" s="23"/>
      <c r="G304" s="23"/>
      <c r="H304" s="76"/>
      <c r="I304" s="76"/>
      <c r="J304" s="76"/>
      <c r="K304" s="23" t="s">
        <v>1059</v>
      </c>
      <c r="L304" s="23" t="s">
        <v>500</v>
      </c>
      <c r="M304" s="53" t="s">
        <v>1052</v>
      </c>
      <c r="N304" s="173">
        <v>30</v>
      </c>
      <c r="O304" s="173">
        <v>0</v>
      </c>
      <c r="P304" s="173">
        <v>0</v>
      </c>
      <c r="Q304" s="173">
        <v>0</v>
      </c>
      <c r="R304" s="173">
        <v>0</v>
      </c>
    </row>
    <row r="305" spans="1:18" s="174" customFormat="1" ht="48">
      <c r="A305" s="170">
        <v>347</v>
      </c>
      <c r="B305" s="179" t="s">
        <v>1060</v>
      </c>
      <c r="C305" s="171"/>
      <c r="D305" s="172" t="s">
        <v>101</v>
      </c>
      <c r="E305" s="23"/>
      <c r="F305" s="23"/>
      <c r="G305" s="23"/>
      <c r="H305" s="76"/>
      <c r="I305" s="76"/>
      <c r="J305" s="76"/>
      <c r="K305" s="23" t="s">
        <v>1061</v>
      </c>
      <c r="L305" s="23" t="s">
        <v>500</v>
      </c>
      <c r="M305" s="53" t="s">
        <v>1052</v>
      </c>
      <c r="N305" s="173">
        <v>166.233</v>
      </c>
      <c r="O305" s="173">
        <v>166.233</v>
      </c>
      <c r="P305" s="173">
        <v>0</v>
      </c>
      <c r="Q305" s="173">
        <v>0</v>
      </c>
      <c r="R305" s="173">
        <v>0</v>
      </c>
    </row>
    <row r="306" spans="1:18" s="174" customFormat="1" ht="63" customHeight="1">
      <c r="A306" s="170">
        <v>348</v>
      </c>
      <c r="B306" s="179" t="s">
        <v>1062</v>
      </c>
      <c r="C306" s="171"/>
      <c r="D306" s="172" t="s">
        <v>8</v>
      </c>
      <c r="E306" s="23"/>
      <c r="F306" s="23"/>
      <c r="G306" s="23"/>
      <c r="H306" s="76"/>
      <c r="I306" s="76"/>
      <c r="J306" s="76"/>
      <c r="K306" s="21" t="s">
        <v>1063</v>
      </c>
      <c r="L306" s="23" t="s">
        <v>500</v>
      </c>
      <c r="M306" s="53" t="s">
        <v>1064</v>
      </c>
      <c r="N306" s="173">
        <v>100</v>
      </c>
      <c r="O306" s="173">
        <v>100</v>
      </c>
      <c r="P306" s="173">
        <v>0</v>
      </c>
      <c r="Q306" s="173">
        <v>0</v>
      </c>
      <c r="R306" s="173">
        <v>0</v>
      </c>
    </row>
    <row r="307" spans="1:18" s="174" customFormat="1" ht="71.25" customHeight="1">
      <c r="A307" s="170">
        <v>349</v>
      </c>
      <c r="B307" s="179" t="s">
        <v>1065</v>
      </c>
      <c r="C307" s="171"/>
      <c r="D307" s="172" t="s">
        <v>101</v>
      </c>
      <c r="E307" s="23"/>
      <c r="F307" s="23"/>
      <c r="G307" s="23"/>
      <c r="H307" s="76"/>
      <c r="I307" s="76"/>
      <c r="J307" s="76"/>
      <c r="K307" s="21" t="s">
        <v>1161</v>
      </c>
      <c r="L307" s="23" t="s">
        <v>500</v>
      </c>
      <c r="M307" s="53" t="s">
        <v>1162</v>
      </c>
      <c r="N307" s="173">
        <v>1456</v>
      </c>
      <c r="O307" s="173">
        <v>1456</v>
      </c>
      <c r="P307" s="173">
        <v>0</v>
      </c>
      <c r="Q307" s="173">
        <v>0</v>
      </c>
      <c r="R307" s="173">
        <v>0</v>
      </c>
    </row>
    <row r="308" spans="1:18" s="174" customFormat="1" ht="48.75" customHeight="1">
      <c r="A308" s="170">
        <v>350</v>
      </c>
      <c r="B308" s="179" t="s">
        <v>1066</v>
      </c>
      <c r="C308" s="171"/>
      <c r="D308" s="172" t="s">
        <v>449</v>
      </c>
      <c r="E308" s="23"/>
      <c r="F308" s="23"/>
      <c r="G308" s="23"/>
      <c r="H308" s="76"/>
      <c r="I308" s="76"/>
      <c r="J308" s="76"/>
      <c r="K308" s="23" t="s">
        <v>1067</v>
      </c>
      <c r="L308" s="23" t="s">
        <v>500</v>
      </c>
      <c r="M308" s="53" t="s">
        <v>1052</v>
      </c>
      <c r="N308" s="173">
        <v>901.8</v>
      </c>
      <c r="O308" s="173">
        <v>901.8</v>
      </c>
      <c r="P308" s="173">
        <v>0</v>
      </c>
      <c r="Q308" s="173">
        <v>0</v>
      </c>
      <c r="R308" s="173">
        <v>0</v>
      </c>
    </row>
    <row r="309" spans="1:18" s="174" customFormat="1" ht="70.5" customHeight="1">
      <c r="A309" s="170">
        <v>351</v>
      </c>
      <c r="B309" s="179" t="s">
        <v>1068</v>
      </c>
      <c r="C309" s="171"/>
      <c r="D309" s="172" t="s">
        <v>101</v>
      </c>
      <c r="E309" s="23"/>
      <c r="F309" s="23"/>
      <c r="G309" s="23"/>
      <c r="H309" s="76"/>
      <c r="I309" s="76"/>
      <c r="J309" s="76"/>
      <c r="K309" s="23" t="s">
        <v>1069</v>
      </c>
      <c r="L309" s="23" t="s">
        <v>500</v>
      </c>
      <c r="M309" s="53" t="s">
        <v>1052</v>
      </c>
      <c r="N309" s="173">
        <v>1955.6</v>
      </c>
      <c r="O309" s="173">
        <v>1955.6</v>
      </c>
      <c r="P309" s="173">
        <v>0</v>
      </c>
      <c r="Q309" s="173">
        <v>0</v>
      </c>
      <c r="R309" s="173">
        <v>0</v>
      </c>
    </row>
    <row r="310" spans="1:18" s="174" customFormat="1" ht="59.25" customHeight="1">
      <c r="A310" s="170">
        <v>352</v>
      </c>
      <c r="B310" s="179" t="s">
        <v>1070</v>
      </c>
      <c r="C310" s="171"/>
      <c r="D310" s="172" t="s">
        <v>8</v>
      </c>
      <c r="E310" s="23"/>
      <c r="F310" s="23"/>
      <c r="G310" s="23"/>
      <c r="H310" s="76"/>
      <c r="I310" s="76"/>
      <c r="J310" s="76"/>
      <c r="K310" s="21" t="s">
        <v>1071</v>
      </c>
      <c r="L310" s="23" t="s">
        <v>500</v>
      </c>
      <c r="M310" s="53" t="s">
        <v>1064</v>
      </c>
      <c r="N310" s="173">
        <v>150</v>
      </c>
      <c r="O310" s="173">
        <v>0</v>
      </c>
      <c r="P310" s="173">
        <v>0</v>
      </c>
      <c r="Q310" s="173">
        <v>0</v>
      </c>
      <c r="R310" s="173">
        <v>0</v>
      </c>
    </row>
    <row r="311" spans="1:18" s="174" customFormat="1" ht="60.75" customHeight="1">
      <c r="A311" s="170">
        <v>353</v>
      </c>
      <c r="B311" s="179" t="s">
        <v>1072</v>
      </c>
      <c r="C311" s="171"/>
      <c r="D311" s="172" t="s">
        <v>101</v>
      </c>
      <c r="E311" s="23"/>
      <c r="F311" s="23"/>
      <c r="G311" s="23"/>
      <c r="H311" s="76"/>
      <c r="I311" s="76"/>
      <c r="J311" s="76"/>
      <c r="K311" s="23" t="s">
        <v>1073</v>
      </c>
      <c r="L311" s="23" t="s">
        <v>500</v>
      </c>
      <c r="M311" s="53" t="s">
        <v>1064</v>
      </c>
      <c r="N311" s="173">
        <v>2418.1</v>
      </c>
      <c r="O311" s="173">
        <v>2397.48591</v>
      </c>
      <c r="P311" s="173">
        <v>0</v>
      </c>
      <c r="Q311" s="173">
        <v>0</v>
      </c>
      <c r="R311" s="173">
        <v>0</v>
      </c>
    </row>
    <row r="312" spans="1:18" s="174" customFormat="1" ht="48.75" customHeight="1">
      <c r="A312" s="170">
        <v>354</v>
      </c>
      <c r="B312" s="179" t="s">
        <v>1074</v>
      </c>
      <c r="C312" s="171"/>
      <c r="D312" s="172" t="s">
        <v>101</v>
      </c>
      <c r="E312" s="23"/>
      <c r="F312" s="23"/>
      <c r="G312" s="23"/>
      <c r="H312" s="76"/>
      <c r="I312" s="76"/>
      <c r="J312" s="76"/>
      <c r="K312" s="23" t="s">
        <v>1075</v>
      </c>
      <c r="L312" s="23" t="s">
        <v>500</v>
      </c>
      <c r="M312" s="53" t="s">
        <v>1052</v>
      </c>
      <c r="N312" s="173">
        <v>346.4</v>
      </c>
      <c r="O312" s="173">
        <v>346.4</v>
      </c>
      <c r="P312" s="173">
        <v>0</v>
      </c>
      <c r="Q312" s="173">
        <v>0</v>
      </c>
      <c r="R312" s="173">
        <v>0</v>
      </c>
    </row>
    <row r="313" spans="1:18" s="174" customFormat="1" ht="72">
      <c r="A313" s="170">
        <v>355</v>
      </c>
      <c r="B313" s="179" t="s">
        <v>1076</v>
      </c>
      <c r="C313" s="171"/>
      <c r="D313" s="172" t="s">
        <v>101</v>
      </c>
      <c r="E313" s="23"/>
      <c r="F313" s="23"/>
      <c r="G313" s="23"/>
      <c r="H313" s="76"/>
      <c r="I313" s="76"/>
      <c r="J313" s="76"/>
      <c r="K313" s="23" t="s">
        <v>1159</v>
      </c>
      <c r="L313" s="23" t="s">
        <v>500</v>
      </c>
      <c r="M313" s="53" t="s">
        <v>1052</v>
      </c>
      <c r="N313" s="173">
        <v>6500</v>
      </c>
      <c r="O313" s="173">
        <v>6500</v>
      </c>
      <c r="P313" s="173">
        <v>0</v>
      </c>
      <c r="Q313" s="173">
        <v>0</v>
      </c>
      <c r="R313" s="173">
        <v>0</v>
      </c>
    </row>
    <row r="314" spans="1:18" s="174" customFormat="1" ht="60">
      <c r="A314" s="180">
        <v>356</v>
      </c>
      <c r="B314" s="181" t="s">
        <v>1077</v>
      </c>
      <c r="C314" s="182"/>
      <c r="D314" s="183" t="s">
        <v>8</v>
      </c>
      <c r="E314" s="21"/>
      <c r="F314" s="21"/>
      <c r="G314" s="21"/>
      <c r="H314" s="184"/>
      <c r="I314" s="184"/>
      <c r="J314" s="184"/>
      <c r="K314" s="21" t="s">
        <v>1078</v>
      </c>
      <c r="L314" s="21" t="s">
        <v>500</v>
      </c>
      <c r="M314" s="54" t="s">
        <v>1079</v>
      </c>
      <c r="N314" s="185">
        <v>327.1</v>
      </c>
      <c r="O314" s="185">
        <v>327.1</v>
      </c>
      <c r="P314" s="185">
        <v>0</v>
      </c>
      <c r="Q314" s="185">
        <v>0</v>
      </c>
      <c r="R314" s="185">
        <v>0</v>
      </c>
    </row>
    <row r="315" spans="1:18" s="174" customFormat="1" ht="48">
      <c r="A315" s="180">
        <v>357</v>
      </c>
      <c r="B315" s="181" t="s">
        <v>1132</v>
      </c>
      <c r="C315" s="182"/>
      <c r="D315" s="183" t="s">
        <v>101</v>
      </c>
      <c r="E315" s="21"/>
      <c r="F315" s="21"/>
      <c r="G315" s="21"/>
      <c r="H315" s="184"/>
      <c r="I315" s="184"/>
      <c r="J315" s="184"/>
      <c r="K315" s="21" t="s">
        <v>1133</v>
      </c>
      <c r="L315" s="21" t="s">
        <v>500</v>
      </c>
      <c r="M315" s="54" t="s">
        <v>1131</v>
      </c>
      <c r="N315" s="185">
        <v>150</v>
      </c>
      <c r="O315" s="185">
        <v>150</v>
      </c>
      <c r="P315" s="185">
        <v>0</v>
      </c>
      <c r="Q315" s="185">
        <v>0</v>
      </c>
      <c r="R315" s="185">
        <v>0</v>
      </c>
    </row>
    <row r="316" spans="1:18" s="174" customFormat="1" ht="60" customHeight="1">
      <c r="A316" s="180">
        <v>358</v>
      </c>
      <c r="B316" s="181" t="s">
        <v>1134</v>
      </c>
      <c r="C316" s="182"/>
      <c r="D316" s="183" t="s">
        <v>101</v>
      </c>
      <c r="E316" s="21"/>
      <c r="F316" s="21"/>
      <c r="G316" s="21"/>
      <c r="H316" s="184"/>
      <c r="I316" s="184"/>
      <c r="J316" s="184"/>
      <c r="K316" s="21" t="s">
        <v>1135</v>
      </c>
      <c r="L316" s="21" t="s">
        <v>500</v>
      </c>
      <c r="M316" s="54" t="s">
        <v>1131</v>
      </c>
      <c r="N316" s="185">
        <v>147</v>
      </c>
      <c r="O316" s="185">
        <v>147</v>
      </c>
      <c r="P316" s="185">
        <v>0</v>
      </c>
      <c r="Q316" s="185">
        <v>0</v>
      </c>
      <c r="R316" s="185">
        <v>0</v>
      </c>
    </row>
    <row r="317" spans="1:18" s="174" customFormat="1" ht="60">
      <c r="A317" s="180">
        <v>359</v>
      </c>
      <c r="B317" s="181" t="s">
        <v>1136</v>
      </c>
      <c r="C317" s="182"/>
      <c r="D317" s="183" t="s">
        <v>101</v>
      </c>
      <c r="E317" s="21"/>
      <c r="F317" s="21"/>
      <c r="G317" s="21"/>
      <c r="H317" s="184"/>
      <c r="I317" s="184"/>
      <c r="J317" s="184"/>
      <c r="K317" s="21" t="s">
        <v>1137</v>
      </c>
      <c r="L317" s="21" t="s">
        <v>500</v>
      </c>
      <c r="M317" s="54" t="s">
        <v>1131</v>
      </c>
      <c r="N317" s="185">
        <v>1129</v>
      </c>
      <c r="O317" s="185">
        <v>1129</v>
      </c>
      <c r="P317" s="185">
        <v>0</v>
      </c>
      <c r="Q317" s="185">
        <v>0</v>
      </c>
      <c r="R317" s="185">
        <v>0</v>
      </c>
    </row>
    <row r="318" spans="1:18" s="109" customFormat="1" ht="58.5" customHeight="1">
      <c r="A318" s="30">
        <v>552</v>
      </c>
      <c r="B318" s="18" t="s">
        <v>730</v>
      </c>
      <c r="C318" s="138"/>
      <c r="D318" s="35" t="s">
        <v>139</v>
      </c>
      <c r="E318" s="194" t="s">
        <v>136</v>
      </c>
      <c r="F318" s="194" t="s">
        <v>137</v>
      </c>
      <c r="G318" s="194" t="s">
        <v>447</v>
      </c>
      <c r="H318" s="194" t="s">
        <v>312</v>
      </c>
      <c r="I318" s="194" t="s">
        <v>135</v>
      </c>
      <c r="J318" s="194" t="s">
        <v>134</v>
      </c>
      <c r="K318" s="14" t="s">
        <v>627</v>
      </c>
      <c r="L318" s="14" t="s">
        <v>500</v>
      </c>
      <c r="M318" s="14" t="s">
        <v>628</v>
      </c>
      <c r="N318" s="46">
        <v>26325.0711</v>
      </c>
      <c r="O318" s="46">
        <v>25661.63841</v>
      </c>
      <c r="P318" s="46">
        <v>0</v>
      </c>
      <c r="Q318" s="46">
        <v>0</v>
      </c>
      <c r="R318" s="46">
        <v>0</v>
      </c>
    </row>
    <row r="319" spans="1:18" s="109" customFormat="1" ht="72">
      <c r="A319" s="79">
        <v>582</v>
      </c>
      <c r="B319" s="69" t="s">
        <v>641</v>
      </c>
      <c r="C319" s="146"/>
      <c r="D319" s="36" t="s">
        <v>139</v>
      </c>
      <c r="E319" s="105"/>
      <c r="F319" s="105"/>
      <c r="G319" s="105"/>
      <c r="H319" s="105"/>
      <c r="I319" s="105"/>
      <c r="J319" s="105"/>
      <c r="K319" s="15" t="s">
        <v>829</v>
      </c>
      <c r="L319" s="15" t="s">
        <v>500</v>
      </c>
      <c r="M319" s="15" t="s">
        <v>830</v>
      </c>
      <c r="N319" s="52">
        <v>5811.9</v>
      </c>
      <c r="O319" s="52">
        <v>5811.9</v>
      </c>
      <c r="P319" s="52">
        <v>0</v>
      </c>
      <c r="Q319" s="52">
        <v>0</v>
      </c>
      <c r="R319" s="52">
        <v>0</v>
      </c>
    </row>
    <row r="320" spans="1:18" s="111" customFormat="1" ht="84" customHeight="1">
      <c r="A320" s="85">
        <v>566</v>
      </c>
      <c r="B320" s="27" t="s">
        <v>209</v>
      </c>
      <c r="C320" s="27"/>
      <c r="D320" s="91" t="s">
        <v>118</v>
      </c>
      <c r="E320" s="86"/>
      <c r="F320" s="86"/>
      <c r="G320" s="86"/>
      <c r="H320" s="86" t="s">
        <v>338</v>
      </c>
      <c r="I320" s="86" t="s">
        <v>457</v>
      </c>
      <c r="J320" s="86" t="s">
        <v>273</v>
      </c>
      <c r="K320" s="86" t="s">
        <v>782</v>
      </c>
      <c r="L320" s="86" t="s">
        <v>500</v>
      </c>
      <c r="M320" s="86" t="s">
        <v>718</v>
      </c>
      <c r="N320" s="42">
        <v>367.44251</v>
      </c>
      <c r="O320" s="42">
        <v>367.44251</v>
      </c>
      <c r="P320" s="41">
        <v>0</v>
      </c>
      <c r="Q320" s="41">
        <v>0</v>
      </c>
      <c r="R320" s="41">
        <v>0</v>
      </c>
    </row>
    <row r="321" spans="1:18" s="112" customFormat="1" ht="69" customHeight="1">
      <c r="A321" s="85">
        <v>567</v>
      </c>
      <c r="B321" s="27" t="s">
        <v>210</v>
      </c>
      <c r="C321" s="86"/>
      <c r="D321" s="91" t="s">
        <v>371</v>
      </c>
      <c r="E321" s="86"/>
      <c r="F321" s="86"/>
      <c r="G321" s="86"/>
      <c r="H321" s="86" t="s">
        <v>458</v>
      </c>
      <c r="I321" s="86" t="s">
        <v>328</v>
      </c>
      <c r="J321" s="86" t="s">
        <v>55</v>
      </c>
      <c r="K321" s="86" t="s">
        <v>907</v>
      </c>
      <c r="L321" s="86" t="s">
        <v>500</v>
      </c>
      <c r="M321" s="86" t="s">
        <v>716</v>
      </c>
      <c r="N321" s="42">
        <v>3982.065</v>
      </c>
      <c r="O321" s="42">
        <v>3945.98203</v>
      </c>
      <c r="P321" s="41">
        <v>0</v>
      </c>
      <c r="Q321" s="41">
        <v>0</v>
      </c>
      <c r="R321" s="41">
        <v>0</v>
      </c>
    </row>
    <row r="322" spans="1:18" s="112" customFormat="1" ht="57" customHeight="1">
      <c r="A322" s="85">
        <v>575</v>
      </c>
      <c r="B322" s="27" t="s">
        <v>842</v>
      </c>
      <c r="C322" s="86"/>
      <c r="D322" s="91" t="s">
        <v>101</v>
      </c>
      <c r="E322" s="86"/>
      <c r="F322" s="86"/>
      <c r="G322" s="86"/>
      <c r="H322" s="86"/>
      <c r="I322" s="86"/>
      <c r="J322" s="86"/>
      <c r="K322" s="86" t="s">
        <v>991</v>
      </c>
      <c r="L322" s="86" t="s">
        <v>500</v>
      </c>
      <c r="M322" s="86" t="s">
        <v>992</v>
      </c>
      <c r="N322" s="42">
        <v>2928.5</v>
      </c>
      <c r="O322" s="42">
        <v>2769.78435</v>
      </c>
      <c r="P322" s="41">
        <v>0</v>
      </c>
      <c r="Q322" s="41">
        <v>0</v>
      </c>
      <c r="R322" s="41">
        <v>0</v>
      </c>
    </row>
    <row r="323" spans="1:18" s="112" customFormat="1" ht="83.25" customHeight="1">
      <c r="A323" s="85">
        <v>579</v>
      </c>
      <c r="B323" s="27" t="s">
        <v>211</v>
      </c>
      <c r="C323" s="86"/>
      <c r="D323" s="91" t="s">
        <v>101</v>
      </c>
      <c r="E323" s="86"/>
      <c r="F323" s="86"/>
      <c r="G323" s="86"/>
      <c r="H323" s="86" t="s">
        <v>338</v>
      </c>
      <c r="I323" s="86" t="s">
        <v>459</v>
      </c>
      <c r="J323" s="86" t="s">
        <v>273</v>
      </c>
      <c r="K323" s="86" t="s">
        <v>683</v>
      </c>
      <c r="L323" s="86" t="s">
        <v>500</v>
      </c>
      <c r="M323" s="86" t="s">
        <v>684</v>
      </c>
      <c r="N323" s="42">
        <v>23958.8</v>
      </c>
      <c r="O323" s="42">
        <v>21057.0831</v>
      </c>
      <c r="P323" s="41">
        <v>0</v>
      </c>
      <c r="Q323" s="41">
        <v>0</v>
      </c>
      <c r="R323" s="41">
        <v>0</v>
      </c>
    </row>
    <row r="324" spans="1:18" s="111" customFormat="1" ht="120.75" customHeight="1">
      <c r="A324" s="85">
        <v>584</v>
      </c>
      <c r="B324" s="27" t="s">
        <v>451</v>
      </c>
      <c r="C324" s="27"/>
      <c r="D324" s="92" t="s">
        <v>452</v>
      </c>
      <c r="E324" s="86" t="s">
        <v>453</v>
      </c>
      <c r="F324" s="86" t="s">
        <v>454</v>
      </c>
      <c r="G324" s="86" t="s">
        <v>455</v>
      </c>
      <c r="H324" s="86" t="s">
        <v>456</v>
      </c>
      <c r="I324" s="86" t="s">
        <v>288</v>
      </c>
      <c r="J324" s="86" t="s">
        <v>84</v>
      </c>
      <c r="K324" s="86" t="s">
        <v>721</v>
      </c>
      <c r="L324" s="86"/>
      <c r="M324" s="86" t="s">
        <v>718</v>
      </c>
      <c r="N324" s="42">
        <v>1243.732</v>
      </c>
      <c r="O324" s="42">
        <v>1243.732</v>
      </c>
      <c r="P324" s="41">
        <v>0</v>
      </c>
      <c r="Q324" s="41">
        <v>0</v>
      </c>
      <c r="R324" s="41">
        <v>0</v>
      </c>
    </row>
    <row r="325" spans="1:18" s="111" customFormat="1" ht="72" customHeight="1">
      <c r="A325" s="120">
        <v>596</v>
      </c>
      <c r="B325" s="25" t="s">
        <v>836</v>
      </c>
      <c r="C325" s="9"/>
      <c r="D325" s="37" t="s">
        <v>173</v>
      </c>
      <c r="E325" s="86"/>
      <c r="F325" s="86"/>
      <c r="G325" s="86"/>
      <c r="H325" s="86"/>
      <c r="I325" s="86"/>
      <c r="J325" s="86"/>
      <c r="K325" s="88" t="s">
        <v>858</v>
      </c>
      <c r="L325" s="88" t="s">
        <v>500</v>
      </c>
      <c r="M325" s="88" t="s">
        <v>859</v>
      </c>
      <c r="N325" s="42">
        <v>685.4</v>
      </c>
      <c r="O325" s="42">
        <v>616.9</v>
      </c>
      <c r="P325" s="42">
        <v>0</v>
      </c>
      <c r="Q325" s="42">
        <v>0</v>
      </c>
      <c r="R325" s="42">
        <v>0</v>
      </c>
    </row>
    <row r="326" spans="1:18" s="111" customFormat="1" ht="120">
      <c r="A326" s="96">
        <v>597</v>
      </c>
      <c r="B326" s="27" t="s">
        <v>695</v>
      </c>
      <c r="C326" s="27"/>
      <c r="D326" s="91" t="s">
        <v>101</v>
      </c>
      <c r="E326" s="86"/>
      <c r="F326" s="86"/>
      <c r="G326" s="86"/>
      <c r="H326" s="86"/>
      <c r="I326" s="86"/>
      <c r="J326" s="86"/>
      <c r="K326" s="88" t="s">
        <v>1172</v>
      </c>
      <c r="L326" s="88" t="s">
        <v>500</v>
      </c>
      <c r="M326" s="88" t="s">
        <v>853</v>
      </c>
      <c r="N326" s="42">
        <v>2500</v>
      </c>
      <c r="O326" s="42">
        <v>0</v>
      </c>
      <c r="P326" s="42">
        <v>0</v>
      </c>
      <c r="Q326" s="42">
        <v>0</v>
      </c>
      <c r="R326" s="42">
        <v>0</v>
      </c>
    </row>
    <row r="327" spans="1:18" s="111" customFormat="1" ht="120">
      <c r="A327" s="96">
        <v>598</v>
      </c>
      <c r="B327" s="150" t="s">
        <v>696</v>
      </c>
      <c r="C327" s="150"/>
      <c r="D327" s="98" t="s">
        <v>101</v>
      </c>
      <c r="E327" s="93"/>
      <c r="F327" s="93"/>
      <c r="G327" s="93"/>
      <c r="H327" s="93"/>
      <c r="I327" s="93"/>
      <c r="J327" s="93"/>
      <c r="K327" s="88" t="s">
        <v>1157</v>
      </c>
      <c r="L327" s="88" t="s">
        <v>500</v>
      </c>
      <c r="M327" s="88" t="s">
        <v>906</v>
      </c>
      <c r="N327" s="42">
        <v>60047.5</v>
      </c>
      <c r="O327" s="42">
        <v>23424.05094</v>
      </c>
      <c r="P327" s="42">
        <v>0</v>
      </c>
      <c r="Q327" s="42">
        <v>0</v>
      </c>
      <c r="R327" s="42">
        <v>0</v>
      </c>
    </row>
    <row r="328" spans="1:18" s="112" customFormat="1" ht="73.5" customHeight="1">
      <c r="A328" s="96">
        <v>617</v>
      </c>
      <c r="B328" s="118" t="s">
        <v>690</v>
      </c>
      <c r="C328" s="89"/>
      <c r="D328" s="98" t="s">
        <v>139</v>
      </c>
      <c r="E328" s="93" t="s">
        <v>136</v>
      </c>
      <c r="F328" s="93" t="s">
        <v>518</v>
      </c>
      <c r="G328" s="93" t="s">
        <v>447</v>
      </c>
      <c r="H328" s="93"/>
      <c r="I328" s="88"/>
      <c r="J328" s="88"/>
      <c r="K328" s="26" t="s">
        <v>462</v>
      </c>
      <c r="L328" s="21" t="s">
        <v>129</v>
      </c>
      <c r="M328" s="21" t="s">
        <v>461</v>
      </c>
      <c r="N328" s="49">
        <f>4700.965+1259.59</f>
        <v>5960.555</v>
      </c>
      <c r="O328" s="49">
        <v>3370.585</v>
      </c>
      <c r="P328" s="49">
        <v>0</v>
      </c>
      <c r="Q328" s="49">
        <v>0</v>
      </c>
      <c r="R328" s="49">
        <v>0</v>
      </c>
    </row>
    <row r="329" spans="1:18" s="110" customFormat="1" ht="109.5" customHeight="1">
      <c r="A329" s="28">
        <v>684</v>
      </c>
      <c r="B329" s="25" t="s">
        <v>535</v>
      </c>
      <c r="C329" s="9"/>
      <c r="D329" s="37" t="s">
        <v>118</v>
      </c>
      <c r="E329" s="2"/>
      <c r="F329" s="2"/>
      <c r="G329" s="2"/>
      <c r="H329" s="86" t="s">
        <v>467</v>
      </c>
      <c r="I329" s="86" t="s">
        <v>525</v>
      </c>
      <c r="J329" s="86" t="s">
        <v>273</v>
      </c>
      <c r="K329" s="2" t="s">
        <v>783</v>
      </c>
      <c r="L329" s="2" t="s">
        <v>500</v>
      </c>
      <c r="M329" s="2" t="s">
        <v>716</v>
      </c>
      <c r="N329" s="41">
        <v>3049.46138</v>
      </c>
      <c r="O329" s="41">
        <v>3049.46138</v>
      </c>
      <c r="P329" s="49">
        <v>0</v>
      </c>
      <c r="Q329" s="49">
        <v>0</v>
      </c>
      <c r="R329" s="49">
        <v>0</v>
      </c>
    </row>
    <row r="330" spans="1:18" s="110" customFormat="1" ht="83.25" customHeight="1">
      <c r="A330" s="120">
        <v>704</v>
      </c>
      <c r="B330" s="25" t="s">
        <v>871</v>
      </c>
      <c r="C330" s="9"/>
      <c r="D330" s="37" t="s">
        <v>101</v>
      </c>
      <c r="E330" s="2"/>
      <c r="F330" s="2"/>
      <c r="G330" s="2"/>
      <c r="H330" s="88"/>
      <c r="I330" s="88"/>
      <c r="J330" s="88"/>
      <c r="K330" s="23" t="s">
        <v>923</v>
      </c>
      <c r="L330" s="23" t="s">
        <v>500</v>
      </c>
      <c r="M330" s="53" t="s">
        <v>924</v>
      </c>
      <c r="N330" s="41">
        <f>17502.8+775.9</f>
        <v>18278.7</v>
      </c>
      <c r="O330" s="41">
        <v>2502.28352</v>
      </c>
      <c r="P330" s="41">
        <v>0</v>
      </c>
      <c r="Q330" s="41">
        <v>0</v>
      </c>
      <c r="R330" s="41">
        <v>0</v>
      </c>
    </row>
    <row r="331" spans="1:18" s="110" customFormat="1" ht="95.25" customHeight="1">
      <c r="A331" s="120">
        <v>706</v>
      </c>
      <c r="B331" s="25" t="s">
        <v>1080</v>
      </c>
      <c r="C331" s="9"/>
      <c r="D331" s="37" t="s">
        <v>101</v>
      </c>
      <c r="E331" s="2"/>
      <c r="F331" s="2"/>
      <c r="G331" s="2"/>
      <c r="H331" s="86"/>
      <c r="I331" s="86"/>
      <c r="J331" s="86"/>
      <c r="K331" s="23" t="s">
        <v>1081</v>
      </c>
      <c r="L331" s="23" t="s">
        <v>500</v>
      </c>
      <c r="M331" s="53" t="s">
        <v>1082</v>
      </c>
      <c r="N331" s="41">
        <v>8897.2</v>
      </c>
      <c r="O331" s="41">
        <v>8821.44675</v>
      </c>
      <c r="P331" s="41">
        <v>0</v>
      </c>
      <c r="Q331" s="41">
        <v>0</v>
      </c>
      <c r="R331" s="41">
        <v>0</v>
      </c>
    </row>
    <row r="332" spans="1:18" s="110" customFormat="1" ht="96">
      <c r="A332" s="283">
        <v>713</v>
      </c>
      <c r="B332" s="255" t="s">
        <v>731</v>
      </c>
      <c r="C332" s="9"/>
      <c r="D332" s="37" t="s">
        <v>349</v>
      </c>
      <c r="E332" s="2"/>
      <c r="F332" s="2"/>
      <c r="G332" s="2"/>
      <c r="H332" s="88"/>
      <c r="I332" s="88"/>
      <c r="J332" s="88"/>
      <c r="K332" s="21" t="s">
        <v>760</v>
      </c>
      <c r="L332" s="21" t="s">
        <v>500</v>
      </c>
      <c r="M332" s="54" t="s">
        <v>761</v>
      </c>
      <c r="N332" s="41">
        <v>2000</v>
      </c>
      <c r="O332" s="41">
        <v>2000</v>
      </c>
      <c r="P332" s="41">
        <v>0</v>
      </c>
      <c r="Q332" s="41">
        <v>0</v>
      </c>
      <c r="R332" s="41">
        <v>0</v>
      </c>
    </row>
    <row r="333" spans="1:18" s="109" customFormat="1" ht="83.25" customHeight="1">
      <c r="A333" s="284"/>
      <c r="B333" s="256"/>
      <c r="C333" s="6"/>
      <c r="D333" s="35" t="s">
        <v>8</v>
      </c>
      <c r="E333" s="14" t="s">
        <v>22</v>
      </c>
      <c r="F333" s="14" t="s">
        <v>111</v>
      </c>
      <c r="G333" s="14" t="s">
        <v>388</v>
      </c>
      <c r="H333" s="14" t="s">
        <v>464</v>
      </c>
      <c r="I333" s="14" t="s">
        <v>465</v>
      </c>
      <c r="J333" s="14" t="s">
        <v>466</v>
      </c>
      <c r="K333" s="14" t="s">
        <v>794</v>
      </c>
      <c r="L333" s="14" t="s">
        <v>500</v>
      </c>
      <c r="M333" s="14" t="s">
        <v>795</v>
      </c>
      <c r="N333" s="148">
        <v>1000</v>
      </c>
      <c r="O333" s="148">
        <v>999.66306</v>
      </c>
      <c r="P333" s="41">
        <v>0</v>
      </c>
      <c r="Q333" s="41">
        <v>0</v>
      </c>
      <c r="R333" s="41">
        <v>0</v>
      </c>
    </row>
    <row r="334" spans="1:18" s="110" customFormat="1" ht="85.5" customHeight="1">
      <c r="A334" s="120">
        <v>714</v>
      </c>
      <c r="B334" s="25" t="s">
        <v>774</v>
      </c>
      <c r="C334" s="9"/>
      <c r="D334" s="37" t="s">
        <v>118</v>
      </c>
      <c r="E334" s="2"/>
      <c r="F334" s="2"/>
      <c r="G334" s="2"/>
      <c r="H334" s="88"/>
      <c r="I334" s="88"/>
      <c r="J334" s="88"/>
      <c r="K334" s="21" t="s">
        <v>775</v>
      </c>
      <c r="L334" s="21" t="s">
        <v>500</v>
      </c>
      <c r="M334" s="54" t="s">
        <v>776</v>
      </c>
      <c r="N334" s="41">
        <v>400</v>
      </c>
      <c r="O334" s="41">
        <v>400</v>
      </c>
      <c r="P334" s="41">
        <v>0</v>
      </c>
      <c r="Q334" s="41">
        <v>0</v>
      </c>
      <c r="R334" s="41">
        <v>0</v>
      </c>
    </row>
    <row r="335" spans="1:18" s="110" customFormat="1" ht="63" customHeight="1">
      <c r="A335" s="120">
        <v>716</v>
      </c>
      <c r="B335" s="25" t="s">
        <v>820</v>
      </c>
      <c r="C335" s="9"/>
      <c r="D335" s="37" t="s">
        <v>8</v>
      </c>
      <c r="E335" s="2"/>
      <c r="F335" s="2"/>
      <c r="G335" s="2"/>
      <c r="H335" s="86"/>
      <c r="I335" s="86"/>
      <c r="J335" s="86"/>
      <c r="K335" s="23" t="s">
        <v>821</v>
      </c>
      <c r="L335" s="23" t="s">
        <v>500</v>
      </c>
      <c r="M335" s="53" t="s">
        <v>822</v>
      </c>
      <c r="N335" s="41">
        <v>80</v>
      </c>
      <c r="O335" s="41">
        <v>80</v>
      </c>
      <c r="P335" s="41">
        <v>0</v>
      </c>
      <c r="Q335" s="41">
        <v>0</v>
      </c>
      <c r="R335" s="41">
        <v>0</v>
      </c>
    </row>
    <row r="336" spans="1:18" s="110" customFormat="1" ht="60" customHeight="1">
      <c r="A336" s="159">
        <v>717</v>
      </c>
      <c r="B336" s="160" t="s">
        <v>840</v>
      </c>
      <c r="C336" s="9"/>
      <c r="D336" s="77" t="s">
        <v>8</v>
      </c>
      <c r="E336" s="16"/>
      <c r="F336" s="16"/>
      <c r="G336" s="16"/>
      <c r="H336" s="86"/>
      <c r="I336" s="86"/>
      <c r="J336" s="86"/>
      <c r="K336" s="23" t="s">
        <v>847</v>
      </c>
      <c r="L336" s="23" t="s">
        <v>500</v>
      </c>
      <c r="M336" s="53" t="s">
        <v>848</v>
      </c>
      <c r="N336" s="47">
        <v>71</v>
      </c>
      <c r="O336" s="47">
        <v>71</v>
      </c>
      <c r="P336" s="41">
        <v>0</v>
      </c>
      <c r="Q336" s="41">
        <v>0</v>
      </c>
      <c r="R336" s="41">
        <v>0</v>
      </c>
    </row>
    <row r="337" spans="1:18" s="110" customFormat="1" ht="57.75" customHeight="1">
      <c r="A337" s="283">
        <v>719</v>
      </c>
      <c r="B337" s="255" t="s">
        <v>868</v>
      </c>
      <c r="C337" s="9"/>
      <c r="D337" s="77" t="s">
        <v>8</v>
      </c>
      <c r="E337" s="16"/>
      <c r="F337" s="16"/>
      <c r="G337" s="16"/>
      <c r="H337" s="88"/>
      <c r="I337" s="88"/>
      <c r="J337" s="88"/>
      <c r="K337" s="21" t="s">
        <v>897</v>
      </c>
      <c r="L337" s="21" t="s">
        <v>500</v>
      </c>
      <c r="M337" s="54" t="s">
        <v>898</v>
      </c>
      <c r="N337" s="47">
        <v>99</v>
      </c>
      <c r="O337" s="47">
        <v>97.978</v>
      </c>
      <c r="P337" s="41">
        <v>0</v>
      </c>
      <c r="Q337" s="41">
        <v>0</v>
      </c>
      <c r="R337" s="41">
        <v>0</v>
      </c>
    </row>
    <row r="338" spans="1:18" s="110" customFormat="1" ht="60" customHeight="1">
      <c r="A338" s="284"/>
      <c r="B338" s="256"/>
      <c r="C338" s="9"/>
      <c r="D338" s="77" t="s">
        <v>349</v>
      </c>
      <c r="E338" s="16"/>
      <c r="F338" s="16"/>
      <c r="G338" s="16"/>
      <c r="H338" s="88"/>
      <c r="I338" s="88"/>
      <c r="J338" s="88"/>
      <c r="K338" s="21" t="s">
        <v>901</v>
      </c>
      <c r="L338" s="21" t="s">
        <v>500</v>
      </c>
      <c r="M338" s="54" t="s">
        <v>902</v>
      </c>
      <c r="N338" s="47">
        <v>200.576</v>
      </c>
      <c r="O338" s="47">
        <v>200.576</v>
      </c>
      <c r="P338" s="41">
        <v>0</v>
      </c>
      <c r="Q338" s="41">
        <v>0</v>
      </c>
      <c r="R338" s="41">
        <v>0</v>
      </c>
    </row>
    <row r="339" spans="1:18" s="110" customFormat="1" ht="60" customHeight="1">
      <c r="A339" s="169">
        <v>721</v>
      </c>
      <c r="B339" s="24" t="s">
        <v>1013</v>
      </c>
      <c r="C339" s="9"/>
      <c r="D339" s="77" t="s">
        <v>8</v>
      </c>
      <c r="E339" s="16"/>
      <c r="F339" s="16"/>
      <c r="G339" s="16"/>
      <c r="H339" s="88"/>
      <c r="I339" s="88"/>
      <c r="J339" s="88"/>
      <c r="K339" s="21" t="s">
        <v>1083</v>
      </c>
      <c r="L339" s="21" t="s">
        <v>500</v>
      </c>
      <c r="M339" s="54" t="s">
        <v>1084</v>
      </c>
      <c r="N339" s="47">
        <v>99.96</v>
      </c>
      <c r="O339" s="47">
        <v>99.96</v>
      </c>
      <c r="P339" s="47">
        <v>0</v>
      </c>
      <c r="Q339" s="47">
        <v>0</v>
      </c>
      <c r="R339" s="47">
        <v>0</v>
      </c>
    </row>
    <row r="340" spans="1:18" s="110" customFormat="1" ht="69.75" customHeight="1">
      <c r="A340" s="169">
        <v>722</v>
      </c>
      <c r="B340" s="74" t="s">
        <v>1085</v>
      </c>
      <c r="C340" s="138"/>
      <c r="D340" s="145" t="s">
        <v>105</v>
      </c>
      <c r="E340" s="15"/>
      <c r="F340" s="15"/>
      <c r="G340" s="15"/>
      <c r="H340" s="88"/>
      <c r="I340" s="88"/>
      <c r="J340" s="88"/>
      <c r="K340" s="21" t="s">
        <v>1005</v>
      </c>
      <c r="L340" s="21" t="s">
        <v>1086</v>
      </c>
      <c r="M340" s="54" t="s">
        <v>1007</v>
      </c>
      <c r="N340" s="44">
        <v>2907.8665</v>
      </c>
      <c r="O340" s="44">
        <v>2907.8665</v>
      </c>
      <c r="P340" s="44">
        <v>0</v>
      </c>
      <c r="Q340" s="44">
        <v>0</v>
      </c>
      <c r="R340" s="44">
        <v>0</v>
      </c>
    </row>
    <row r="341" spans="1:18" s="109" customFormat="1" ht="60" customHeight="1">
      <c r="A341" s="30">
        <v>723</v>
      </c>
      <c r="B341" s="5" t="s">
        <v>1087</v>
      </c>
      <c r="C341" s="6"/>
      <c r="D341" s="34" t="s">
        <v>8</v>
      </c>
      <c r="E341" s="2"/>
      <c r="F341" s="2"/>
      <c r="G341" s="2"/>
      <c r="H341" s="2"/>
      <c r="I341" s="2"/>
      <c r="J341" s="2"/>
      <c r="K341" s="23" t="s">
        <v>1088</v>
      </c>
      <c r="L341" s="23" t="s">
        <v>500</v>
      </c>
      <c r="M341" s="23" t="s">
        <v>1089</v>
      </c>
      <c r="N341" s="42">
        <v>54</v>
      </c>
      <c r="O341" s="42">
        <v>54</v>
      </c>
      <c r="P341" s="42">
        <v>0</v>
      </c>
      <c r="Q341" s="42">
        <v>0</v>
      </c>
      <c r="R341" s="42">
        <v>0</v>
      </c>
    </row>
    <row r="342" spans="1:18" s="109" customFormat="1" ht="74.25" customHeight="1">
      <c r="A342" s="220">
        <v>725</v>
      </c>
      <c r="B342" s="218" t="s">
        <v>1138</v>
      </c>
      <c r="C342" s="6"/>
      <c r="D342" s="222" t="s">
        <v>105</v>
      </c>
      <c r="E342" s="225"/>
      <c r="F342" s="225"/>
      <c r="G342" s="225"/>
      <c r="H342" s="225"/>
      <c r="I342" s="225"/>
      <c r="J342" s="225"/>
      <c r="K342" s="21" t="s">
        <v>1139</v>
      </c>
      <c r="L342" s="21" t="s">
        <v>500</v>
      </c>
      <c r="M342" s="21" t="s">
        <v>1140</v>
      </c>
      <c r="N342" s="202">
        <v>637.858</v>
      </c>
      <c r="O342" s="200">
        <v>0</v>
      </c>
      <c r="P342" s="202">
        <v>0</v>
      </c>
      <c r="Q342" s="202">
        <v>0</v>
      </c>
      <c r="R342" s="202">
        <v>0</v>
      </c>
    </row>
    <row r="343" spans="1:18" s="109" customFormat="1" ht="72.75" customHeight="1">
      <c r="A343" s="221"/>
      <c r="B343" s="219"/>
      <c r="C343" s="6"/>
      <c r="D343" s="223"/>
      <c r="E343" s="244"/>
      <c r="F343" s="244"/>
      <c r="G343" s="244"/>
      <c r="H343" s="244"/>
      <c r="I343" s="244"/>
      <c r="J343" s="244"/>
      <c r="K343" s="21" t="s">
        <v>1141</v>
      </c>
      <c r="L343" s="21" t="s">
        <v>500</v>
      </c>
      <c r="M343" s="21" t="s">
        <v>1142</v>
      </c>
      <c r="N343" s="203"/>
      <c r="O343" s="201"/>
      <c r="P343" s="203"/>
      <c r="Q343" s="203"/>
      <c r="R343" s="203"/>
    </row>
    <row r="344" spans="1:18" s="112" customFormat="1" ht="135.75" customHeight="1">
      <c r="A344" s="85">
        <v>801</v>
      </c>
      <c r="B344" s="25" t="s">
        <v>691</v>
      </c>
      <c r="C344" s="86"/>
      <c r="D344" s="91" t="s">
        <v>139</v>
      </c>
      <c r="E344" s="2" t="s">
        <v>136</v>
      </c>
      <c r="F344" s="2" t="s">
        <v>137</v>
      </c>
      <c r="G344" s="2" t="s">
        <v>447</v>
      </c>
      <c r="H344" s="14" t="s">
        <v>494</v>
      </c>
      <c r="I344" s="14" t="s">
        <v>129</v>
      </c>
      <c r="J344" s="14" t="s">
        <v>348</v>
      </c>
      <c r="K344" s="26" t="s">
        <v>462</v>
      </c>
      <c r="L344" s="21" t="s">
        <v>129</v>
      </c>
      <c r="M344" s="21" t="s">
        <v>461</v>
      </c>
      <c r="N344" s="49">
        <v>1219.4</v>
      </c>
      <c r="O344" s="49">
        <v>1219.4</v>
      </c>
      <c r="P344" s="41">
        <v>0</v>
      </c>
      <c r="Q344" s="41">
        <v>0</v>
      </c>
      <c r="R344" s="41">
        <v>0</v>
      </c>
    </row>
    <row r="345" spans="1:18" s="110" customFormat="1" ht="95.25" customHeight="1">
      <c r="A345" s="75">
        <v>821</v>
      </c>
      <c r="B345" s="25" t="s">
        <v>732</v>
      </c>
      <c r="C345" s="9"/>
      <c r="D345" s="37" t="s">
        <v>449</v>
      </c>
      <c r="E345" s="2"/>
      <c r="F345" s="2"/>
      <c r="G345" s="2"/>
      <c r="H345" s="51"/>
      <c r="I345" s="51"/>
      <c r="J345" s="51"/>
      <c r="K345" s="23" t="s">
        <v>741</v>
      </c>
      <c r="L345" s="23" t="s">
        <v>500</v>
      </c>
      <c r="M345" s="53" t="s">
        <v>742</v>
      </c>
      <c r="N345" s="47">
        <v>3095.29</v>
      </c>
      <c r="O345" s="47">
        <v>1720.191</v>
      </c>
      <c r="P345" s="41">
        <v>0</v>
      </c>
      <c r="Q345" s="41">
        <v>0</v>
      </c>
      <c r="R345" s="41">
        <v>0</v>
      </c>
    </row>
    <row r="346" spans="1:18" s="110" customFormat="1" ht="84">
      <c r="A346" s="75">
        <v>823</v>
      </c>
      <c r="B346" s="25" t="s">
        <v>777</v>
      </c>
      <c r="C346" s="9"/>
      <c r="D346" s="37" t="s">
        <v>118</v>
      </c>
      <c r="E346" s="2"/>
      <c r="F346" s="2"/>
      <c r="G346" s="2"/>
      <c r="H346" s="51"/>
      <c r="I346" s="51"/>
      <c r="J346" s="51"/>
      <c r="K346" s="23" t="s">
        <v>832</v>
      </c>
      <c r="L346" s="23" t="s">
        <v>500</v>
      </c>
      <c r="M346" s="53" t="s">
        <v>798</v>
      </c>
      <c r="N346" s="47">
        <v>132</v>
      </c>
      <c r="O346" s="47">
        <v>132</v>
      </c>
      <c r="P346" s="41">
        <v>0</v>
      </c>
      <c r="Q346" s="41">
        <v>0</v>
      </c>
      <c r="R346" s="41">
        <v>0</v>
      </c>
    </row>
    <row r="347" spans="1:18" s="110" customFormat="1" ht="60">
      <c r="A347" s="275">
        <v>825</v>
      </c>
      <c r="B347" s="255" t="s">
        <v>813</v>
      </c>
      <c r="C347" s="9"/>
      <c r="D347" s="139" t="s">
        <v>206</v>
      </c>
      <c r="E347" s="225"/>
      <c r="F347" s="225"/>
      <c r="G347" s="225"/>
      <c r="H347" s="228"/>
      <c r="I347" s="228"/>
      <c r="J347" s="228"/>
      <c r="K347" s="21" t="s">
        <v>905</v>
      </c>
      <c r="L347" s="21" t="s">
        <v>500</v>
      </c>
      <c r="M347" s="54" t="s">
        <v>904</v>
      </c>
      <c r="N347" s="43">
        <v>135.76155</v>
      </c>
      <c r="O347" s="43">
        <v>135.76155</v>
      </c>
      <c r="P347" s="43">
        <v>0</v>
      </c>
      <c r="Q347" s="43">
        <v>0</v>
      </c>
      <c r="R347" s="43">
        <v>0</v>
      </c>
    </row>
    <row r="348" spans="1:18" s="110" customFormat="1" ht="60">
      <c r="A348" s="277"/>
      <c r="B348" s="256"/>
      <c r="C348" s="9"/>
      <c r="D348" s="140" t="s">
        <v>349</v>
      </c>
      <c r="E348" s="244"/>
      <c r="F348" s="244"/>
      <c r="G348" s="244"/>
      <c r="H348" s="230"/>
      <c r="I348" s="230"/>
      <c r="J348" s="230"/>
      <c r="K348" s="22" t="s">
        <v>899</v>
      </c>
      <c r="L348" s="22" t="s">
        <v>500</v>
      </c>
      <c r="M348" s="22" t="s">
        <v>900</v>
      </c>
      <c r="N348" s="47">
        <v>456.993</v>
      </c>
      <c r="O348" s="47">
        <v>456.993</v>
      </c>
      <c r="P348" s="47">
        <v>0</v>
      </c>
      <c r="Q348" s="47">
        <v>0</v>
      </c>
      <c r="R348" s="47">
        <v>0</v>
      </c>
    </row>
    <row r="349" spans="1:18" s="110" customFormat="1" ht="60">
      <c r="A349" s="75">
        <v>826</v>
      </c>
      <c r="B349" s="25" t="s">
        <v>814</v>
      </c>
      <c r="C349" s="9"/>
      <c r="D349" s="37" t="s">
        <v>101</v>
      </c>
      <c r="E349" s="2"/>
      <c r="F349" s="2"/>
      <c r="G349" s="2"/>
      <c r="H349" s="51"/>
      <c r="I349" s="51"/>
      <c r="J349" s="51"/>
      <c r="K349" s="23" t="s">
        <v>815</v>
      </c>
      <c r="L349" s="23" t="s">
        <v>500</v>
      </c>
      <c r="M349" s="53" t="s">
        <v>816</v>
      </c>
      <c r="N349" s="47">
        <v>24.84778</v>
      </c>
      <c r="O349" s="47">
        <v>24.84778</v>
      </c>
      <c r="P349" s="47">
        <v>0</v>
      </c>
      <c r="Q349" s="47">
        <v>0</v>
      </c>
      <c r="R349" s="47">
        <v>0</v>
      </c>
    </row>
    <row r="350" spans="1:18" s="108" customFormat="1" ht="24" customHeight="1">
      <c r="A350" s="28" t="s">
        <v>119</v>
      </c>
      <c r="B350" s="231" t="s">
        <v>491</v>
      </c>
      <c r="C350" s="232"/>
      <c r="D350" s="232"/>
      <c r="E350" s="232"/>
      <c r="F350" s="232"/>
      <c r="G350" s="232"/>
      <c r="H350" s="232"/>
      <c r="I350" s="232"/>
      <c r="J350" s="232"/>
      <c r="K350" s="232"/>
      <c r="L350" s="232"/>
      <c r="M350" s="233"/>
      <c r="N350" s="40">
        <f>SUM(N351:N396)</f>
        <v>588450.0924999998</v>
      </c>
      <c r="O350" s="40">
        <f>SUM(O351:O396)</f>
        <v>580678.1061800001</v>
      </c>
      <c r="P350" s="40">
        <f>SUM(P351:P396)</f>
        <v>44104.8</v>
      </c>
      <c r="Q350" s="40">
        <f>SUM(Q351:Q396)</f>
        <v>45141</v>
      </c>
      <c r="R350" s="40">
        <f>SUM(R351:R396)</f>
        <v>43557.9</v>
      </c>
    </row>
    <row r="351" spans="1:18" s="109" customFormat="1" ht="96" customHeight="1">
      <c r="A351" s="30" t="s">
        <v>235</v>
      </c>
      <c r="B351" s="17" t="s">
        <v>215</v>
      </c>
      <c r="C351" s="9"/>
      <c r="D351" s="38" t="s">
        <v>132</v>
      </c>
      <c r="E351" s="14" t="s">
        <v>298</v>
      </c>
      <c r="F351" s="14" t="s">
        <v>495</v>
      </c>
      <c r="G351" s="14" t="s">
        <v>441</v>
      </c>
      <c r="H351" s="14" t="s">
        <v>299</v>
      </c>
      <c r="I351" s="14" t="s">
        <v>496</v>
      </c>
      <c r="J351" s="14" t="s">
        <v>295</v>
      </c>
      <c r="K351" s="16" t="s">
        <v>350</v>
      </c>
      <c r="L351" s="16" t="s">
        <v>171</v>
      </c>
      <c r="M351" s="16" t="s">
        <v>351</v>
      </c>
      <c r="N351" s="104">
        <v>1062</v>
      </c>
      <c r="O351" s="104">
        <v>1039.496</v>
      </c>
      <c r="P351" s="104">
        <v>0</v>
      </c>
      <c r="Q351" s="104">
        <v>0</v>
      </c>
      <c r="R351" s="104">
        <v>0</v>
      </c>
    </row>
    <row r="352" spans="1:18" s="109" customFormat="1" ht="109.5" customHeight="1">
      <c r="A352" s="152"/>
      <c r="B352" s="5" t="s">
        <v>837</v>
      </c>
      <c r="C352" s="9"/>
      <c r="D352" s="34" t="s">
        <v>132</v>
      </c>
      <c r="E352" s="14" t="s">
        <v>296</v>
      </c>
      <c r="F352" s="14" t="s">
        <v>442</v>
      </c>
      <c r="G352" s="14" t="s">
        <v>297</v>
      </c>
      <c r="H352" s="14" t="s">
        <v>300</v>
      </c>
      <c r="I352" s="14" t="s">
        <v>143</v>
      </c>
      <c r="J352" s="14" t="s">
        <v>144</v>
      </c>
      <c r="K352" s="14" t="s">
        <v>541</v>
      </c>
      <c r="L352" s="62" t="s">
        <v>204</v>
      </c>
      <c r="M352" s="62" t="s">
        <v>220</v>
      </c>
      <c r="N352" s="46">
        <v>178.3</v>
      </c>
      <c r="O352" s="46">
        <v>178.3</v>
      </c>
      <c r="P352" s="104">
        <v>0</v>
      </c>
      <c r="Q352" s="104">
        <v>0</v>
      </c>
      <c r="R352" s="104">
        <v>0</v>
      </c>
    </row>
    <row r="353" spans="1:18" s="109" customFormat="1" ht="21" customHeight="1" hidden="1">
      <c r="A353" s="29" t="s">
        <v>236</v>
      </c>
      <c r="B353" s="5" t="s">
        <v>237</v>
      </c>
      <c r="C353" s="6"/>
      <c r="D353" s="34"/>
      <c r="E353" s="2"/>
      <c r="F353" s="2"/>
      <c r="G353" s="2"/>
      <c r="H353" s="2"/>
      <c r="I353" s="2"/>
      <c r="J353" s="2"/>
      <c r="K353" s="2"/>
      <c r="L353" s="4"/>
      <c r="M353" s="4"/>
      <c r="N353" s="46"/>
      <c r="O353" s="46"/>
      <c r="P353" s="46"/>
      <c r="Q353" s="46"/>
      <c r="R353" s="46"/>
    </row>
    <row r="354" spans="1:18" s="109" customFormat="1" ht="21.75" customHeight="1">
      <c r="A354" s="220" t="s">
        <v>238</v>
      </c>
      <c r="B354" s="218" t="s">
        <v>239</v>
      </c>
      <c r="C354" s="6"/>
      <c r="D354" s="222" t="s">
        <v>139</v>
      </c>
      <c r="E354" s="225" t="s">
        <v>301</v>
      </c>
      <c r="F354" s="225" t="s">
        <v>39</v>
      </c>
      <c r="G354" s="225" t="s">
        <v>302</v>
      </c>
      <c r="H354" s="225" t="s">
        <v>303</v>
      </c>
      <c r="I354" s="225" t="s">
        <v>304</v>
      </c>
      <c r="J354" s="225" t="s">
        <v>144</v>
      </c>
      <c r="K354" s="225" t="s">
        <v>635</v>
      </c>
      <c r="L354" s="226" t="s">
        <v>222</v>
      </c>
      <c r="M354" s="226" t="s">
        <v>199</v>
      </c>
      <c r="N354" s="202">
        <f>29481.2+15052</f>
        <v>44533.2</v>
      </c>
      <c r="O354" s="202">
        <f>26220.19526+13766.52361</f>
        <v>39986.71887</v>
      </c>
      <c r="P354" s="202">
        <v>0</v>
      </c>
      <c r="Q354" s="202">
        <v>0</v>
      </c>
      <c r="R354" s="202">
        <v>0</v>
      </c>
    </row>
    <row r="355" spans="1:18" s="109" customFormat="1" ht="18" customHeight="1">
      <c r="A355" s="243"/>
      <c r="B355" s="251"/>
      <c r="C355" s="6"/>
      <c r="D355" s="245"/>
      <c r="E355" s="224"/>
      <c r="F355" s="224"/>
      <c r="G355" s="224"/>
      <c r="H355" s="224"/>
      <c r="I355" s="224"/>
      <c r="J355" s="224"/>
      <c r="K355" s="224"/>
      <c r="L355" s="227"/>
      <c r="M355" s="227"/>
      <c r="N355" s="204"/>
      <c r="O355" s="204"/>
      <c r="P355" s="204"/>
      <c r="Q355" s="204"/>
      <c r="R355" s="204"/>
    </row>
    <row r="356" spans="1:18" s="109" customFormat="1" ht="18" customHeight="1">
      <c r="A356" s="243"/>
      <c r="B356" s="251"/>
      <c r="C356" s="6"/>
      <c r="D356" s="245"/>
      <c r="E356" s="224"/>
      <c r="F356" s="224"/>
      <c r="G356" s="224"/>
      <c r="H356" s="224"/>
      <c r="I356" s="224"/>
      <c r="J356" s="224"/>
      <c r="K356" s="224"/>
      <c r="L356" s="227"/>
      <c r="M356" s="227"/>
      <c r="N356" s="204"/>
      <c r="O356" s="204"/>
      <c r="P356" s="204"/>
      <c r="Q356" s="204"/>
      <c r="R356" s="204"/>
    </row>
    <row r="357" spans="1:18" s="109" customFormat="1" ht="18" customHeight="1">
      <c r="A357" s="243"/>
      <c r="B357" s="251"/>
      <c r="C357" s="6"/>
      <c r="D357" s="245"/>
      <c r="E357" s="224"/>
      <c r="F357" s="224"/>
      <c r="G357" s="224"/>
      <c r="H357" s="224"/>
      <c r="I357" s="224"/>
      <c r="J357" s="224"/>
      <c r="K357" s="224"/>
      <c r="L357" s="227"/>
      <c r="M357" s="227"/>
      <c r="N357" s="204"/>
      <c r="O357" s="204"/>
      <c r="P357" s="204"/>
      <c r="Q357" s="204"/>
      <c r="R357" s="204"/>
    </row>
    <row r="358" spans="1:18" s="109" customFormat="1" ht="18" customHeight="1">
      <c r="A358" s="243"/>
      <c r="B358" s="251"/>
      <c r="C358" s="6"/>
      <c r="D358" s="245"/>
      <c r="E358" s="224"/>
      <c r="F358" s="224"/>
      <c r="G358" s="224"/>
      <c r="H358" s="224"/>
      <c r="I358" s="224"/>
      <c r="J358" s="224"/>
      <c r="K358" s="224"/>
      <c r="L358" s="227"/>
      <c r="M358" s="227"/>
      <c r="N358" s="204"/>
      <c r="O358" s="204"/>
      <c r="P358" s="204"/>
      <c r="Q358" s="204"/>
      <c r="R358" s="204"/>
    </row>
    <row r="359" spans="1:18" s="109" customFormat="1" ht="13.5" customHeight="1">
      <c r="A359" s="221"/>
      <c r="B359" s="219"/>
      <c r="C359" s="6"/>
      <c r="D359" s="223"/>
      <c r="E359" s="224"/>
      <c r="F359" s="224"/>
      <c r="G359" s="224"/>
      <c r="H359" s="224"/>
      <c r="I359" s="224"/>
      <c r="J359" s="224"/>
      <c r="K359" s="224"/>
      <c r="L359" s="227"/>
      <c r="M359" s="227"/>
      <c r="N359" s="203"/>
      <c r="O359" s="203"/>
      <c r="P359" s="203"/>
      <c r="Q359" s="203"/>
      <c r="R359" s="203"/>
    </row>
    <row r="360" spans="1:18" s="108" customFormat="1" ht="48.75" customHeight="1">
      <c r="A360" s="101"/>
      <c r="B360" s="102" t="s">
        <v>508</v>
      </c>
      <c r="C360" s="6"/>
      <c r="D360" s="116" t="s">
        <v>139</v>
      </c>
      <c r="E360" s="244"/>
      <c r="F360" s="244"/>
      <c r="G360" s="244"/>
      <c r="H360" s="244"/>
      <c r="I360" s="244"/>
      <c r="J360" s="244"/>
      <c r="K360" s="244"/>
      <c r="L360" s="246"/>
      <c r="M360" s="246"/>
      <c r="N360" s="103">
        <v>609.5</v>
      </c>
      <c r="O360" s="103">
        <v>500.1741</v>
      </c>
      <c r="P360" s="103">
        <v>0</v>
      </c>
      <c r="Q360" s="103">
        <v>0</v>
      </c>
      <c r="R360" s="103">
        <v>0</v>
      </c>
    </row>
    <row r="361" spans="1:18" s="109" customFormat="1" ht="97.5" customHeight="1">
      <c r="A361" s="30" t="s">
        <v>240</v>
      </c>
      <c r="B361" s="18" t="s">
        <v>208</v>
      </c>
      <c r="C361" s="6"/>
      <c r="D361" s="35" t="s">
        <v>213</v>
      </c>
      <c r="E361" s="14" t="s">
        <v>22</v>
      </c>
      <c r="F361" s="14" t="s">
        <v>443</v>
      </c>
      <c r="G361" s="14" t="s">
        <v>388</v>
      </c>
      <c r="H361" s="14" t="s">
        <v>305</v>
      </c>
      <c r="I361" s="14" t="s">
        <v>62</v>
      </c>
      <c r="J361" s="14" t="s">
        <v>144</v>
      </c>
      <c r="K361" s="14" t="s">
        <v>352</v>
      </c>
      <c r="L361" s="62" t="s">
        <v>129</v>
      </c>
      <c r="M361" s="62" t="s">
        <v>217</v>
      </c>
      <c r="N361" s="46">
        <v>39158.7</v>
      </c>
      <c r="O361" s="46">
        <v>39158.7</v>
      </c>
      <c r="P361" s="46">
        <v>44104.8</v>
      </c>
      <c r="Q361" s="46">
        <v>45141</v>
      </c>
      <c r="R361" s="46">
        <v>43557.9</v>
      </c>
    </row>
    <row r="362" spans="1:18" s="109" customFormat="1" ht="24">
      <c r="A362" s="259"/>
      <c r="B362" s="25" t="s">
        <v>692</v>
      </c>
      <c r="C362" s="86"/>
      <c r="D362" s="91" t="s">
        <v>106</v>
      </c>
      <c r="E362" s="239"/>
      <c r="F362" s="239"/>
      <c r="G362" s="224"/>
      <c r="H362" s="224"/>
      <c r="I362" s="224"/>
      <c r="J362" s="224"/>
      <c r="K362" s="224"/>
      <c r="L362" s="14" t="s">
        <v>171</v>
      </c>
      <c r="M362" s="224"/>
      <c r="N362" s="46">
        <v>3601.43706</v>
      </c>
      <c r="O362" s="46">
        <v>3597.2825</v>
      </c>
      <c r="P362" s="103">
        <v>0</v>
      </c>
      <c r="Q362" s="103">
        <v>0</v>
      </c>
      <c r="R362" s="103">
        <v>0</v>
      </c>
    </row>
    <row r="363" spans="1:18" s="109" customFormat="1" ht="48" customHeight="1">
      <c r="A363" s="299"/>
      <c r="B363" s="5" t="s">
        <v>533</v>
      </c>
      <c r="C363" s="9"/>
      <c r="D363" s="34" t="s">
        <v>106</v>
      </c>
      <c r="E363" s="239"/>
      <c r="F363" s="239"/>
      <c r="G363" s="224"/>
      <c r="H363" s="224"/>
      <c r="I363" s="224"/>
      <c r="J363" s="224"/>
      <c r="K363" s="224"/>
      <c r="L363" s="2" t="s">
        <v>171</v>
      </c>
      <c r="M363" s="224"/>
      <c r="N363" s="42">
        <v>164.47294</v>
      </c>
      <c r="O363" s="42">
        <v>164.47294</v>
      </c>
      <c r="P363" s="103">
        <v>0</v>
      </c>
      <c r="Q363" s="103">
        <v>0</v>
      </c>
      <c r="R363" s="103">
        <v>0</v>
      </c>
    </row>
    <row r="364" spans="1:18" s="109" customFormat="1" ht="13.5" customHeight="1">
      <c r="A364" s="299"/>
      <c r="B364" s="218" t="s">
        <v>665</v>
      </c>
      <c r="C364" s="9"/>
      <c r="D364" s="222" t="s">
        <v>106</v>
      </c>
      <c r="E364" s="239"/>
      <c r="F364" s="239"/>
      <c r="G364" s="224"/>
      <c r="H364" s="224"/>
      <c r="I364" s="224"/>
      <c r="J364" s="224"/>
      <c r="K364" s="224"/>
      <c r="L364" s="2" t="s">
        <v>171</v>
      </c>
      <c r="M364" s="224"/>
      <c r="N364" s="42">
        <v>178.024</v>
      </c>
      <c r="O364" s="42">
        <v>178.024</v>
      </c>
      <c r="P364" s="103">
        <v>0</v>
      </c>
      <c r="Q364" s="103">
        <v>0</v>
      </c>
      <c r="R364" s="103">
        <v>0</v>
      </c>
    </row>
    <row r="365" spans="1:18" s="109" customFormat="1" ht="13.5" customHeight="1">
      <c r="A365" s="299"/>
      <c r="B365" s="251"/>
      <c r="C365" s="9"/>
      <c r="D365" s="245"/>
      <c r="E365" s="239"/>
      <c r="F365" s="239"/>
      <c r="G365" s="224"/>
      <c r="H365" s="224"/>
      <c r="I365" s="224"/>
      <c r="J365" s="224"/>
      <c r="K365" s="224"/>
      <c r="L365" s="2"/>
      <c r="M365" s="224"/>
      <c r="N365" s="42">
        <v>1.8785</v>
      </c>
      <c r="O365" s="42">
        <v>1.8785</v>
      </c>
      <c r="P365" s="103">
        <v>0</v>
      </c>
      <c r="Q365" s="103">
        <v>0</v>
      </c>
      <c r="R365" s="103">
        <v>0</v>
      </c>
    </row>
    <row r="366" spans="1:18" s="109" customFormat="1" ht="13.5" customHeight="1">
      <c r="A366" s="299"/>
      <c r="B366" s="251"/>
      <c r="C366" s="9"/>
      <c r="D366" s="245"/>
      <c r="E366" s="239"/>
      <c r="F366" s="239"/>
      <c r="G366" s="224"/>
      <c r="H366" s="224"/>
      <c r="I366" s="224"/>
      <c r="J366" s="224"/>
      <c r="K366" s="224"/>
      <c r="L366" s="2"/>
      <c r="M366" s="224"/>
      <c r="N366" s="42">
        <v>19.792</v>
      </c>
      <c r="O366" s="42">
        <v>19.792</v>
      </c>
      <c r="P366" s="103">
        <v>0</v>
      </c>
      <c r="Q366" s="103">
        <v>0</v>
      </c>
      <c r="R366" s="103">
        <v>0</v>
      </c>
    </row>
    <row r="367" spans="1:18" s="109" customFormat="1" ht="13.5" customHeight="1">
      <c r="A367" s="299"/>
      <c r="B367" s="219"/>
      <c r="C367" s="9"/>
      <c r="D367" s="223"/>
      <c r="E367" s="239"/>
      <c r="F367" s="239"/>
      <c r="G367" s="224"/>
      <c r="H367" s="224"/>
      <c r="I367" s="224"/>
      <c r="J367" s="224"/>
      <c r="K367" s="224"/>
      <c r="L367" s="2" t="s">
        <v>171</v>
      </c>
      <c r="M367" s="224"/>
      <c r="N367" s="42">
        <v>5.78</v>
      </c>
      <c r="O367" s="42">
        <v>5.78</v>
      </c>
      <c r="P367" s="103">
        <v>0</v>
      </c>
      <c r="Q367" s="103">
        <v>0</v>
      </c>
      <c r="R367" s="103">
        <v>0</v>
      </c>
    </row>
    <row r="368" spans="1:18" s="109" customFormat="1" ht="36.75" customHeight="1">
      <c r="A368" s="299"/>
      <c r="B368" s="5" t="s">
        <v>261</v>
      </c>
      <c r="C368" s="9"/>
      <c r="D368" s="34" t="s">
        <v>106</v>
      </c>
      <c r="E368" s="239"/>
      <c r="F368" s="239"/>
      <c r="G368" s="224"/>
      <c r="H368" s="224"/>
      <c r="I368" s="224"/>
      <c r="J368" s="224"/>
      <c r="K368" s="224"/>
      <c r="L368" s="2" t="s">
        <v>171</v>
      </c>
      <c r="M368" s="224"/>
      <c r="N368" s="42">
        <v>842.7</v>
      </c>
      <c r="O368" s="42">
        <v>824.84762</v>
      </c>
      <c r="P368" s="103">
        <v>0</v>
      </c>
      <c r="Q368" s="103">
        <v>0</v>
      </c>
      <c r="R368" s="103">
        <v>0</v>
      </c>
    </row>
    <row r="369" spans="1:18" s="109" customFormat="1" ht="73.5" customHeight="1">
      <c r="A369" s="299"/>
      <c r="B369" s="5" t="s">
        <v>531</v>
      </c>
      <c r="C369" s="9"/>
      <c r="D369" s="34" t="s">
        <v>106</v>
      </c>
      <c r="E369" s="239"/>
      <c r="F369" s="239"/>
      <c r="G369" s="224"/>
      <c r="H369" s="224"/>
      <c r="I369" s="224"/>
      <c r="J369" s="224"/>
      <c r="K369" s="224"/>
      <c r="L369" s="2" t="s">
        <v>171</v>
      </c>
      <c r="M369" s="224"/>
      <c r="N369" s="46">
        <v>80.845</v>
      </c>
      <c r="O369" s="46">
        <v>80.19262</v>
      </c>
      <c r="P369" s="103">
        <v>0</v>
      </c>
      <c r="Q369" s="103">
        <v>0</v>
      </c>
      <c r="R369" s="103">
        <v>0</v>
      </c>
    </row>
    <row r="370" spans="1:18" s="109" customFormat="1" ht="24">
      <c r="A370" s="271"/>
      <c r="B370" s="5" t="s">
        <v>693</v>
      </c>
      <c r="C370" s="6"/>
      <c r="D370" s="34" t="s">
        <v>106</v>
      </c>
      <c r="E370" s="239"/>
      <c r="F370" s="239"/>
      <c r="G370" s="224"/>
      <c r="H370" s="224"/>
      <c r="I370" s="224"/>
      <c r="J370" s="224"/>
      <c r="K370" s="224"/>
      <c r="L370" s="2" t="s">
        <v>171</v>
      </c>
      <c r="M370" s="224"/>
      <c r="N370" s="46">
        <v>238.29</v>
      </c>
      <c r="O370" s="46">
        <v>238.29</v>
      </c>
      <c r="P370" s="103">
        <v>0</v>
      </c>
      <c r="Q370" s="103">
        <v>0</v>
      </c>
      <c r="R370" s="103">
        <v>0</v>
      </c>
    </row>
    <row r="371" spans="1:18" s="109" customFormat="1" ht="63.75" customHeight="1">
      <c r="A371" s="299"/>
      <c r="B371" s="5" t="s">
        <v>532</v>
      </c>
      <c r="C371" s="6"/>
      <c r="D371" s="34" t="s">
        <v>106</v>
      </c>
      <c r="E371" s="239"/>
      <c r="F371" s="239"/>
      <c r="G371" s="224"/>
      <c r="H371" s="224"/>
      <c r="I371" s="224"/>
      <c r="J371" s="224"/>
      <c r="K371" s="224"/>
      <c r="L371" s="2" t="s">
        <v>171</v>
      </c>
      <c r="M371" s="224"/>
      <c r="N371" s="46">
        <v>301.275</v>
      </c>
      <c r="O371" s="46">
        <v>296.15853</v>
      </c>
      <c r="P371" s="103">
        <v>0</v>
      </c>
      <c r="Q371" s="103">
        <v>0</v>
      </c>
      <c r="R371" s="103">
        <v>0</v>
      </c>
    </row>
    <row r="372" spans="1:18" s="109" customFormat="1" ht="53.25" customHeight="1">
      <c r="A372" s="220" t="s">
        <v>241</v>
      </c>
      <c r="B372" s="218" t="s">
        <v>617</v>
      </c>
      <c r="C372" s="17"/>
      <c r="D372" s="65" t="s">
        <v>154</v>
      </c>
      <c r="E372" s="225" t="s">
        <v>607</v>
      </c>
      <c r="F372" s="225" t="s">
        <v>608</v>
      </c>
      <c r="G372" s="225" t="s">
        <v>539</v>
      </c>
      <c r="H372" s="225" t="s">
        <v>306</v>
      </c>
      <c r="I372" s="225" t="s">
        <v>53</v>
      </c>
      <c r="J372" s="225" t="s">
        <v>38</v>
      </c>
      <c r="K372" s="225" t="s">
        <v>565</v>
      </c>
      <c r="L372" s="225" t="s">
        <v>5</v>
      </c>
      <c r="M372" s="226" t="s">
        <v>353</v>
      </c>
      <c r="N372" s="191">
        <v>142.995</v>
      </c>
      <c r="O372" s="191">
        <v>138.595</v>
      </c>
      <c r="P372" s="104">
        <v>0</v>
      </c>
      <c r="Q372" s="104">
        <v>0</v>
      </c>
      <c r="R372" s="104">
        <v>0</v>
      </c>
    </row>
    <row r="373" spans="1:18" s="109" customFormat="1" ht="53.25" customHeight="1">
      <c r="A373" s="221"/>
      <c r="B373" s="219"/>
      <c r="C373" s="17"/>
      <c r="D373" s="66" t="s">
        <v>9</v>
      </c>
      <c r="E373" s="244"/>
      <c r="F373" s="244"/>
      <c r="G373" s="244"/>
      <c r="H373" s="244"/>
      <c r="I373" s="244"/>
      <c r="J373" s="244"/>
      <c r="K373" s="244"/>
      <c r="L373" s="244"/>
      <c r="M373" s="246"/>
      <c r="N373" s="192">
        <v>607.005</v>
      </c>
      <c r="O373" s="192">
        <v>576.005</v>
      </c>
      <c r="P373" s="97">
        <v>0</v>
      </c>
      <c r="Q373" s="97">
        <v>0</v>
      </c>
      <c r="R373" s="97">
        <v>0</v>
      </c>
    </row>
    <row r="374" spans="1:18" s="109" customFormat="1" ht="96.75" customHeight="1">
      <c r="A374" s="220" t="s">
        <v>242</v>
      </c>
      <c r="B374" s="218" t="s">
        <v>616</v>
      </c>
      <c r="C374" s="6"/>
      <c r="D374" s="222" t="s">
        <v>9</v>
      </c>
      <c r="E374" s="225" t="s">
        <v>607</v>
      </c>
      <c r="F374" s="225" t="s">
        <v>518</v>
      </c>
      <c r="G374" s="225" t="s">
        <v>539</v>
      </c>
      <c r="H374" s="225" t="s">
        <v>744</v>
      </c>
      <c r="I374" s="225" t="s">
        <v>99</v>
      </c>
      <c r="J374" s="225" t="s">
        <v>706</v>
      </c>
      <c r="K374" s="225" t="s">
        <v>743</v>
      </c>
      <c r="L374" s="225" t="s">
        <v>500</v>
      </c>
      <c r="M374" s="226" t="s">
        <v>706</v>
      </c>
      <c r="N374" s="191">
        <v>29345.1</v>
      </c>
      <c r="O374" s="191">
        <v>29345.1</v>
      </c>
      <c r="P374" s="104">
        <v>0</v>
      </c>
      <c r="Q374" s="104">
        <v>0</v>
      </c>
      <c r="R374" s="104">
        <v>0</v>
      </c>
    </row>
    <row r="375" spans="1:18" s="109" customFormat="1" ht="96.75" customHeight="1">
      <c r="A375" s="221"/>
      <c r="B375" s="219"/>
      <c r="C375" s="6"/>
      <c r="D375" s="223"/>
      <c r="E375" s="224"/>
      <c r="F375" s="224"/>
      <c r="G375" s="224"/>
      <c r="H375" s="224"/>
      <c r="I375" s="224"/>
      <c r="J375" s="224"/>
      <c r="K375" s="244"/>
      <c r="L375" s="244"/>
      <c r="M375" s="246"/>
      <c r="N375" s="48">
        <v>349084</v>
      </c>
      <c r="O375" s="48">
        <v>348889.85817</v>
      </c>
      <c r="P375" s="48">
        <v>0</v>
      </c>
      <c r="Q375" s="48">
        <v>0</v>
      </c>
      <c r="R375" s="48">
        <v>0</v>
      </c>
    </row>
    <row r="376" spans="1:18" s="109" customFormat="1" ht="129.75" customHeight="1">
      <c r="A376" s="30"/>
      <c r="B376" s="18" t="s">
        <v>618</v>
      </c>
      <c r="C376" s="6"/>
      <c r="D376" s="35" t="s">
        <v>154</v>
      </c>
      <c r="E376" s="244"/>
      <c r="F376" s="244"/>
      <c r="G376" s="244"/>
      <c r="H376" s="16" t="s">
        <v>621</v>
      </c>
      <c r="I376" s="16" t="s">
        <v>56</v>
      </c>
      <c r="J376" s="16" t="s">
        <v>622</v>
      </c>
      <c r="K376" s="16" t="s">
        <v>623</v>
      </c>
      <c r="L376" s="16" t="s">
        <v>500</v>
      </c>
      <c r="M376" s="124" t="s">
        <v>622</v>
      </c>
      <c r="N376" s="46">
        <v>96597.4</v>
      </c>
      <c r="O376" s="46">
        <v>96597.4</v>
      </c>
      <c r="P376" s="46">
        <v>0</v>
      </c>
      <c r="Q376" s="46">
        <v>0</v>
      </c>
      <c r="R376" s="46">
        <v>0</v>
      </c>
    </row>
    <row r="377" spans="1:18" s="109" customFormat="1" ht="134.25" customHeight="1">
      <c r="A377" s="30" t="s">
        <v>243</v>
      </c>
      <c r="B377" s="18" t="s">
        <v>216</v>
      </c>
      <c r="C377" s="9"/>
      <c r="D377" s="35" t="s">
        <v>132</v>
      </c>
      <c r="E377" s="14" t="s">
        <v>307</v>
      </c>
      <c r="F377" s="14" t="s">
        <v>339</v>
      </c>
      <c r="G377" s="62" t="s">
        <v>308</v>
      </c>
      <c r="H377" s="14" t="s">
        <v>309</v>
      </c>
      <c r="I377" s="14" t="s">
        <v>288</v>
      </c>
      <c r="J377" s="14" t="s">
        <v>20</v>
      </c>
      <c r="K377" s="14" t="s">
        <v>354</v>
      </c>
      <c r="L377" s="21" t="s">
        <v>62</v>
      </c>
      <c r="M377" s="21" t="s">
        <v>263</v>
      </c>
      <c r="N377" s="46">
        <v>55.6</v>
      </c>
      <c r="O377" s="46">
        <v>55.6</v>
      </c>
      <c r="P377" s="46">
        <v>0</v>
      </c>
      <c r="Q377" s="46">
        <v>0</v>
      </c>
      <c r="R377" s="46">
        <v>0</v>
      </c>
    </row>
    <row r="378" spans="1:18" s="109" customFormat="1" ht="183" customHeight="1">
      <c r="A378" s="30" t="s">
        <v>244</v>
      </c>
      <c r="B378" s="90" t="s">
        <v>218</v>
      </c>
      <c r="C378" s="9"/>
      <c r="D378" s="35" t="s">
        <v>132</v>
      </c>
      <c r="E378" s="14" t="s">
        <v>50</v>
      </c>
      <c r="F378" s="14" t="s">
        <v>51</v>
      </c>
      <c r="G378" s="14" t="s">
        <v>52</v>
      </c>
      <c r="H378" s="14" t="s">
        <v>310</v>
      </c>
      <c r="I378" s="14" t="s">
        <v>48</v>
      </c>
      <c r="J378" s="62" t="s">
        <v>49</v>
      </c>
      <c r="K378" s="14" t="s">
        <v>356</v>
      </c>
      <c r="L378" s="62" t="s">
        <v>146</v>
      </c>
      <c r="M378" s="62" t="s">
        <v>357</v>
      </c>
      <c r="N378" s="46">
        <v>24</v>
      </c>
      <c r="O378" s="46">
        <v>24</v>
      </c>
      <c r="P378" s="46">
        <v>0</v>
      </c>
      <c r="Q378" s="46">
        <v>0</v>
      </c>
      <c r="R378" s="46">
        <v>0</v>
      </c>
    </row>
    <row r="379" spans="1:18" s="109" customFormat="1" ht="21" customHeight="1" hidden="1">
      <c r="A379" s="29" t="s">
        <v>245</v>
      </c>
      <c r="B379" s="5" t="s">
        <v>246</v>
      </c>
      <c r="C379" s="6"/>
      <c r="D379" s="34"/>
      <c r="E379" s="2"/>
      <c r="F379" s="2"/>
      <c r="G379" s="2"/>
      <c r="H379" s="2"/>
      <c r="I379" s="2"/>
      <c r="J379" s="4"/>
      <c r="K379" s="2"/>
      <c r="L379" s="4"/>
      <c r="M379" s="4"/>
      <c r="N379" s="46"/>
      <c r="O379" s="46"/>
      <c r="P379" s="46"/>
      <c r="Q379" s="46"/>
      <c r="R379" s="46"/>
    </row>
    <row r="380" spans="1:18" s="109" customFormat="1" ht="144" customHeight="1">
      <c r="A380" s="30" t="s">
        <v>247</v>
      </c>
      <c r="B380" s="18" t="s">
        <v>125</v>
      </c>
      <c r="C380" s="6"/>
      <c r="D380" s="35" t="s">
        <v>87</v>
      </c>
      <c r="E380" s="14" t="s">
        <v>311</v>
      </c>
      <c r="F380" s="14" t="s">
        <v>444</v>
      </c>
      <c r="G380" s="62" t="s">
        <v>445</v>
      </c>
      <c r="H380" s="14" t="s">
        <v>446</v>
      </c>
      <c r="I380" s="14" t="s">
        <v>288</v>
      </c>
      <c r="J380" s="14" t="s">
        <v>84</v>
      </c>
      <c r="K380" s="14" t="s">
        <v>355</v>
      </c>
      <c r="L380" s="14" t="s">
        <v>171</v>
      </c>
      <c r="M380" s="14" t="s">
        <v>225</v>
      </c>
      <c r="N380" s="43">
        <v>17.99</v>
      </c>
      <c r="O380" s="43">
        <v>5.969</v>
      </c>
      <c r="P380" s="46">
        <v>0</v>
      </c>
      <c r="Q380" s="46">
        <v>0</v>
      </c>
      <c r="R380" s="46">
        <v>0</v>
      </c>
    </row>
    <row r="381" spans="1:18" s="109" customFormat="1" ht="21" customHeight="1" hidden="1">
      <c r="A381" s="29" t="s">
        <v>248</v>
      </c>
      <c r="B381" s="5" t="s">
        <v>249</v>
      </c>
      <c r="C381" s="6"/>
      <c r="D381" s="34"/>
      <c r="E381" s="2"/>
      <c r="F381" s="2"/>
      <c r="G381" s="4"/>
      <c r="H381" s="2"/>
      <c r="I381" s="2"/>
      <c r="J381" s="2"/>
      <c r="K381" s="2"/>
      <c r="L381" s="2"/>
      <c r="M381" s="2"/>
      <c r="N381" s="43"/>
      <c r="O381" s="43"/>
      <c r="P381" s="43"/>
      <c r="Q381" s="43"/>
      <c r="R381" s="43"/>
    </row>
    <row r="382" spans="1:18" s="109" customFormat="1" ht="21" customHeight="1" hidden="1">
      <c r="A382" s="29" t="s">
        <v>250</v>
      </c>
      <c r="B382" s="5" t="s">
        <v>251</v>
      </c>
      <c r="C382" s="6"/>
      <c r="D382" s="34"/>
      <c r="E382" s="2"/>
      <c r="F382" s="2"/>
      <c r="G382" s="4"/>
      <c r="H382" s="2"/>
      <c r="I382" s="2"/>
      <c r="J382" s="2"/>
      <c r="K382" s="2"/>
      <c r="L382" s="2"/>
      <c r="M382" s="2"/>
      <c r="N382" s="43"/>
      <c r="O382" s="43"/>
      <c r="P382" s="43"/>
      <c r="Q382" s="43"/>
      <c r="R382" s="43"/>
    </row>
    <row r="383" spans="1:18" s="109" customFormat="1" ht="21" customHeight="1" hidden="1">
      <c r="A383" s="29" t="s">
        <v>252</v>
      </c>
      <c r="B383" s="5" t="s">
        <v>253</v>
      </c>
      <c r="C383" s="6"/>
      <c r="D383" s="34"/>
      <c r="E383" s="2"/>
      <c r="F383" s="2"/>
      <c r="G383" s="4"/>
      <c r="H383" s="2"/>
      <c r="I383" s="2"/>
      <c r="J383" s="2"/>
      <c r="K383" s="2"/>
      <c r="L383" s="2"/>
      <c r="M383" s="2"/>
      <c r="N383" s="43"/>
      <c r="O383" s="43"/>
      <c r="P383" s="43"/>
      <c r="Q383" s="43"/>
      <c r="R383" s="43"/>
    </row>
    <row r="384" spans="1:18" s="109" customFormat="1" ht="21" customHeight="1" hidden="1">
      <c r="A384" s="29" t="s">
        <v>254</v>
      </c>
      <c r="B384" s="5" t="s">
        <v>255</v>
      </c>
      <c r="C384" s="6"/>
      <c r="D384" s="34"/>
      <c r="E384" s="2"/>
      <c r="F384" s="2"/>
      <c r="G384" s="4"/>
      <c r="H384" s="2"/>
      <c r="I384" s="2"/>
      <c r="J384" s="2"/>
      <c r="K384" s="2"/>
      <c r="L384" s="2"/>
      <c r="M384" s="2"/>
      <c r="N384" s="43"/>
      <c r="O384" s="43"/>
      <c r="P384" s="43"/>
      <c r="Q384" s="43"/>
      <c r="R384" s="43"/>
    </row>
    <row r="385" spans="1:18" s="109" customFormat="1" ht="21" customHeight="1" hidden="1">
      <c r="A385" s="33"/>
      <c r="B385" s="5" t="s">
        <v>182</v>
      </c>
      <c r="C385" s="7"/>
      <c r="D385" s="34" t="s">
        <v>206</v>
      </c>
      <c r="E385" s="2"/>
      <c r="F385" s="2"/>
      <c r="G385" s="4"/>
      <c r="H385" s="2"/>
      <c r="I385" s="2"/>
      <c r="J385" s="2"/>
      <c r="K385" s="2"/>
      <c r="L385" s="2"/>
      <c r="M385" s="2"/>
      <c r="N385" s="43"/>
      <c r="O385" s="43"/>
      <c r="P385" s="43"/>
      <c r="Q385" s="43"/>
      <c r="R385" s="43"/>
    </row>
    <row r="386" spans="1:18" s="109" customFormat="1" ht="48" customHeight="1">
      <c r="A386" s="220" t="s">
        <v>256</v>
      </c>
      <c r="B386" s="218" t="s">
        <v>221</v>
      </c>
      <c r="C386" s="9"/>
      <c r="D386" s="222" t="s">
        <v>132</v>
      </c>
      <c r="E386" s="194" t="s">
        <v>136</v>
      </c>
      <c r="F386" s="194" t="s">
        <v>137</v>
      </c>
      <c r="G386" s="194" t="s">
        <v>138</v>
      </c>
      <c r="H386" s="194" t="s">
        <v>114</v>
      </c>
      <c r="I386" s="194" t="s">
        <v>288</v>
      </c>
      <c r="J386" s="194" t="s">
        <v>115</v>
      </c>
      <c r="K386" s="194" t="s">
        <v>636</v>
      </c>
      <c r="L386" s="194" t="s">
        <v>171</v>
      </c>
      <c r="M386" s="194" t="s">
        <v>131</v>
      </c>
      <c r="N386" s="46">
        <v>6400</v>
      </c>
      <c r="O386" s="46">
        <v>6300.03008</v>
      </c>
      <c r="P386" s="46">
        <v>0</v>
      </c>
      <c r="Q386" s="46">
        <v>0</v>
      </c>
      <c r="R386" s="46">
        <v>0</v>
      </c>
    </row>
    <row r="387" spans="1:18" s="109" customFormat="1" ht="48" customHeight="1">
      <c r="A387" s="221"/>
      <c r="B387" s="219"/>
      <c r="C387" s="9"/>
      <c r="D387" s="223"/>
      <c r="E387" s="105"/>
      <c r="F387" s="105"/>
      <c r="G387" s="105"/>
      <c r="H387" s="105"/>
      <c r="I387" s="105"/>
      <c r="J387" s="105"/>
      <c r="K387" s="105"/>
      <c r="L387" s="105"/>
      <c r="M387" s="105"/>
      <c r="N387" s="48">
        <v>137.1</v>
      </c>
      <c r="O387" s="48">
        <v>124.6</v>
      </c>
      <c r="P387" s="48">
        <v>0</v>
      </c>
      <c r="Q387" s="48">
        <v>0</v>
      </c>
      <c r="R387" s="48">
        <v>0</v>
      </c>
    </row>
    <row r="388" spans="1:18" s="109" customFormat="1" ht="107.25" customHeight="1">
      <c r="A388" s="30" t="s">
        <v>257</v>
      </c>
      <c r="B388" s="5" t="s">
        <v>694</v>
      </c>
      <c r="C388" s="9"/>
      <c r="D388" s="34" t="s">
        <v>838</v>
      </c>
      <c r="E388" s="2" t="s">
        <v>136</v>
      </c>
      <c r="F388" s="2" t="s">
        <v>137</v>
      </c>
      <c r="G388" s="2" t="s">
        <v>447</v>
      </c>
      <c r="H388" s="2" t="s">
        <v>312</v>
      </c>
      <c r="I388" s="2" t="s">
        <v>135</v>
      </c>
      <c r="J388" s="2" t="s">
        <v>134</v>
      </c>
      <c r="K388" s="2" t="s">
        <v>636</v>
      </c>
      <c r="L388" s="2" t="s">
        <v>171</v>
      </c>
      <c r="M388" s="2" t="s">
        <v>152</v>
      </c>
      <c r="N388" s="103">
        <v>26.8</v>
      </c>
      <c r="O388" s="103">
        <v>24.4</v>
      </c>
      <c r="P388" s="103">
        <v>0</v>
      </c>
      <c r="Q388" s="103">
        <v>0</v>
      </c>
      <c r="R388" s="103">
        <v>0</v>
      </c>
    </row>
    <row r="389" spans="1:18" s="109" customFormat="1" ht="181.5" customHeight="1">
      <c r="A389" s="30" t="s">
        <v>258</v>
      </c>
      <c r="B389" s="18" t="s">
        <v>219</v>
      </c>
      <c r="C389" s="6"/>
      <c r="D389" s="35" t="s">
        <v>9</v>
      </c>
      <c r="E389" s="14" t="s">
        <v>315</v>
      </c>
      <c r="F389" s="14" t="s">
        <v>313</v>
      </c>
      <c r="G389" s="14" t="s">
        <v>316</v>
      </c>
      <c r="H389" s="14" t="s">
        <v>303</v>
      </c>
      <c r="I389" s="14" t="s">
        <v>318</v>
      </c>
      <c r="J389" s="62" t="s">
        <v>314</v>
      </c>
      <c r="K389" s="14" t="s">
        <v>940</v>
      </c>
      <c r="L389" s="14" t="s">
        <v>268</v>
      </c>
      <c r="M389" s="62" t="s">
        <v>358</v>
      </c>
      <c r="N389" s="46">
        <v>1608.9</v>
      </c>
      <c r="O389" s="46">
        <v>1321.164</v>
      </c>
      <c r="P389" s="46">
        <v>0</v>
      </c>
      <c r="Q389" s="46">
        <v>0</v>
      </c>
      <c r="R389" s="46">
        <v>0</v>
      </c>
    </row>
    <row r="390" spans="1:18" s="109" customFormat="1" ht="121.5" customHeight="1">
      <c r="A390" s="30" t="s">
        <v>259</v>
      </c>
      <c r="B390" s="18" t="s">
        <v>224</v>
      </c>
      <c r="C390" s="6"/>
      <c r="D390" s="35" t="s">
        <v>132</v>
      </c>
      <c r="E390" s="14"/>
      <c r="F390" s="14"/>
      <c r="G390" s="14"/>
      <c r="H390" s="14" t="s">
        <v>317</v>
      </c>
      <c r="I390" s="14" t="s">
        <v>448</v>
      </c>
      <c r="J390" s="62" t="s">
        <v>314</v>
      </c>
      <c r="K390" s="14" t="s">
        <v>359</v>
      </c>
      <c r="L390" s="62" t="s">
        <v>171</v>
      </c>
      <c r="M390" s="62" t="s">
        <v>151</v>
      </c>
      <c r="N390" s="43">
        <v>1.2</v>
      </c>
      <c r="O390" s="43">
        <v>0</v>
      </c>
      <c r="P390" s="43">
        <v>0</v>
      </c>
      <c r="Q390" s="43">
        <v>0</v>
      </c>
      <c r="R390" s="43">
        <v>0</v>
      </c>
    </row>
    <row r="391" spans="1:18" s="109" customFormat="1" ht="99.75" customHeight="1">
      <c r="A391" s="30" t="s">
        <v>260</v>
      </c>
      <c r="B391" s="18" t="s">
        <v>223</v>
      </c>
      <c r="C391" s="9"/>
      <c r="D391" s="35" t="s">
        <v>132</v>
      </c>
      <c r="E391" s="14" t="s">
        <v>325</v>
      </c>
      <c r="F391" s="14" t="s">
        <v>326</v>
      </c>
      <c r="G391" s="14" t="s">
        <v>327</v>
      </c>
      <c r="H391" s="14" t="s">
        <v>319</v>
      </c>
      <c r="I391" s="14" t="s">
        <v>274</v>
      </c>
      <c r="J391" s="62" t="s">
        <v>314</v>
      </c>
      <c r="K391" s="14" t="s">
        <v>360</v>
      </c>
      <c r="L391" s="14" t="s">
        <v>171</v>
      </c>
      <c r="M391" s="14" t="s">
        <v>187</v>
      </c>
      <c r="N391" s="46">
        <v>633.2</v>
      </c>
      <c r="O391" s="46">
        <v>618.22959</v>
      </c>
      <c r="P391" s="46">
        <v>0</v>
      </c>
      <c r="Q391" s="46">
        <v>0</v>
      </c>
      <c r="R391" s="46">
        <v>0</v>
      </c>
    </row>
    <row r="392" spans="1:18" s="108" customFormat="1" ht="238.5" customHeight="1">
      <c r="A392" s="70"/>
      <c r="B392" s="100" t="s">
        <v>567</v>
      </c>
      <c r="C392" s="13"/>
      <c r="D392" s="66" t="s">
        <v>154</v>
      </c>
      <c r="E392" s="14" t="s">
        <v>607</v>
      </c>
      <c r="F392" s="14" t="s">
        <v>609</v>
      </c>
      <c r="G392" s="14" t="s">
        <v>539</v>
      </c>
      <c r="H392" s="16" t="s">
        <v>597</v>
      </c>
      <c r="I392" s="16" t="s">
        <v>313</v>
      </c>
      <c r="J392" s="16" t="s">
        <v>598</v>
      </c>
      <c r="K392" s="22" t="s">
        <v>595</v>
      </c>
      <c r="L392" s="22" t="s">
        <v>500</v>
      </c>
      <c r="M392" s="55" t="s">
        <v>596</v>
      </c>
      <c r="N392" s="97">
        <v>314.9</v>
      </c>
      <c r="O392" s="97">
        <v>314.9</v>
      </c>
      <c r="P392" s="97">
        <v>0</v>
      </c>
      <c r="Q392" s="97">
        <v>0</v>
      </c>
      <c r="R392" s="97">
        <v>0</v>
      </c>
    </row>
    <row r="393" spans="1:18" s="108" customFormat="1" ht="145.5" customHeight="1">
      <c r="A393" s="220"/>
      <c r="B393" s="218" t="s">
        <v>568</v>
      </c>
      <c r="C393" s="6"/>
      <c r="D393" s="66" t="s">
        <v>154</v>
      </c>
      <c r="E393" s="194" t="s">
        <v>607</v>
      </c>
      <c r="F393" s="194" t="s">
        <v>609</v>
      </c>
      <c r="G393" s="194" t="s">
        <v>539</v>
      </c>
      <c r="H393" s="194" t="s">
        <v>601</v>
      </c>
      <c r="I393" s="194" t="s">
        <v>313</v>
      </c>
      <c r="J393" s="194" t="s">
        <v>580</v>
      </c>
      <c r="K393" s="196" t="s">
        <v>599</v>
      </c>
      <c r="L393" s="196" t="s">
        <v>500</v>
      </c>
      <c r="M393" s="197" t="s">
        <v>600</v>
      </c>
      <c r="N393" s="104">
        <v>184.2</v>
      </c>
      <c r="O393" s="104">
        <v>162.9</v>
      </c>
      <c r="P393" s="104">
        <v>0</v>
      </c>
      <c r="Q393" s="104">
        <v>0</v>
      </c>
      <c r="R393" s="104">
        <v>0</v>
      </c>
    </row>
    <row r="394" spans="1:18" s="108" customFormat="1" ht="141.75" customHeight="1">
      <c r="A394" s="221"/>
      <c r="B394" s="219"/>
      <c r="C394" s="6"/>
      <c r="D394" s="66" t="s">
        <v>9</v>
      </c>
      <c r="E394" s="105"/>
      <c r="F394" s="105"/>
      <c r="G394" s="105"/>
      <c r="H394" s="105"/>
      <c r="I394" s="105"/>
      <c r="J394" s="105"/>
      <c r="K394" s="198"/>
      <c r="L394" s="198"/>
      <c r="M394" s="199"/>
      <c r="N394" s="97">
        <v>11389.2</v>
      </c>
      <c r="O394" s="97">
        <v>9101.402</v>
      </c>
      <c r="P394" s="97">
        <v>0</v>
      </c>
      <c r="Q394" s="97">
        <v>0</v>
      </c>
      <c r="R394" s="97">
        <v>0</v>
      </c>
    </row>
    <row r="395" spans="1:18" s="108" customFormat="1" ht="81.75" customHeight="1">
      <c r="A395" s="70"/>
      <c r="B395" s="100" t="s">
        <v>569</v>
      </c>
      <c r="C395" s="6"/>
      <c r="D395" s="66" t="s">
        <v>570</v>
      </c>
      <c r="E395" s="16" t="s">
        <v>610</v>
      </c>
      <c r="F395" s="16" t="s">
        <v>611</v>
      </c>
      <c r="G395" s="16" t="s">
        <v>168</v>
      </c>
      <c r="H395" s="16" t="s">
        <v>579</v>
      </c>
      <c r="I395" s="16" t="s">
        <v>313</v>
      </c>
      <c r="J395" s="2" t="s">
        <v>580</v>
      </c>
      <c r="K395" s="22" t="s">
        <v>577</v>
      </c>
      <c r="L395" s="22" t="s">
        <v>500</v>
      </c>
      <c r="M395" s="55" t="s">
        <v>578</v>
      </c>
      <c r="N395" s="97">
        <v>177.108</v>
      </c>
      <c r="O395" s="97">
        <v>177.108</v>
      </c>
      <c r="P395" s="97">
        <v>0</v>
      </c>
      <c r="Q395" s="97">
        <v>0</v>
      </c>
      <c r="R395" s="97">
        <v>0</v>
      </c>
    </row>
    <row r="396" spans="1:18" s="108" customFormat="1" ht="84.75" customHeight="1">
      <c r="A396" s="101"/>
      <c r="B396" s="102" t="s">
        <v>523</v>
      </c>
      <c r="C396" s="6"/>
      <c r="D396" s="116" t="s">
        <v>106</v>
      </c>
      <c r="E396" s="2" t="s">
        <v>612</v>
      </c>
      <c r="F396" s="2" t="s">
        <v>613</v>
      </c>
      <c r="G396" s="2" t="s">
        <v>614</v>
      </c>
      <c r="H396" s="2" t="s">
        <v>528</v>
      </c>
      <c r="I396" s="2" t="s">
        <v>274</v>
      </c>
      <c r="J396" s="2" t="s">
        <v>529</v>
      </c>
      <c r="K396" s="23" t="s">
        <v>526</v>
      </c>
      <c r="L396" s="23" t="s">
        <v>500</v>
      </c>
      <c r="M396" s="53" t="s">
        <v>527</v>
      </c>
      <c r="N396" s="103">
        <v>727.2</v>
      </c>
      <c r="O396" s="97">
        <v>630.73766</v>
      </c>
      <c r="P396" s="97">
        <v>0</v>
      </c>
      <c r="Q396" s="97">
        <v>0</v>
      </c>
      <c r="R396" s="97">
        <v>0</v>
      </c>
    </row>
    <row r="397" spans="1:18" s="113" customFormat="1" ht="25.5" customHeight="1">
      <c r="A397" s="28" t="s">
        <v>30</v>
      </c>
      <c r="B397" s="231" t="s">
        <v>492</v>
      </c>
      <c r="C397" s="232"/>
      <c r="D397" s="232"/>
      <c r="E397" s="232"/>
      <c r="F397" s="232"/>
      <c r="G397" s="232"/>
      <c r="H397" s="253"/>
      <c r="I397" s="253"/>
      <c r="J397" s="253"/>
      <c r="K397" s="232"/>
      <c r="L397" s="232"/>
      <c r="M397" s="233"/>
      <c r="N397" s="40">
        <f>SUM(N398:N415)</f>
        <v>4320.58071</v>
      </c>
      <c r="O397" s="40">
        <f>SUM(O398:O415)</f>
        <v>3843.22119</v>
      </c>
      <c r="P397" s="40">
        <f>SUM(P398:P415)</f>
        <v>2310.416</v>
      </c>
      <c r="Q397" s="40">
        <f>SUM(Q398:Q415)</f>
        <v>1199.7</v>
      </c>
      <c r="R397" s="40">
        <f>SUM(R398:R415)</f>
        <v>1199.7</v>
      </c>
    </row>
    <row r="398" spans="1:18" s="114" customFormat="1" ht="48.75" customHeight="1">
      <c r="A398" s="130"/>
      <c r="B398" s="5" t="s">
        <v>625</v>
      </c>
      <c r="C398" s="7"/>
      <c r="D398" s="34" t="s">
        <v>206</v>
      </c>
      <c r="E398" s="194" t="s">
        <v>22</v>
      </c>
      <c r="F398" s="194" t="s">
        <v>107</v>
      </c>
      <c r="G398" s="194" t="s">
        <v>388</v>
      </c>
      <c r="H398" s="14"/>
      <c r="I398" s="14"/>
      <c r="J398" s="14"/>
      <c r="K398" s="14" t="s">
        <v>637</v>
      </c>
      <c r="L398" s="14" t="s">
        <v>638</v>
      </c>
      <c r="M398" s="14" t="s">
        <v>504</v>
      </c>
      <c r="N398" s="42">
        <v>155.806</v>
      </c>
      <c r="O398" s="42">
        <v>155.769</v>
      </c>
      <c r="P398" s="42">
        <v>161.516</v>
      </c>
      <c r="Q398" s="42">
        <v>161.5</v>
      </c>
      <c r="R398" s="42">
        <v>161.5</v>
      </c>
    </row>
    <row r="399" spans="1:18" s="114" customFormat="1" ht="49.5" customHeight="1">
      <c r="A399" s="154"/>
      <c r="B399" s="156" t="s">
        <v>839</v>
      </c>
      <c r="C399" s="153"/>
      <c r="D399" s="34" t="s">
        <v>206</v>
      </c>
      <c r="E399" s="126"/>
      <c r="F399" s="126"/>
      <c r="G399" s="126"/>
      <c r="H399" s="15"/>
      <c r="I399" s="15"/>
      <c r="J399" s="15"/>
      <c r="K399" s="15" t="s">
        <v>117</v>
      </c>
      <c r="L399" s="15" t="s">
        <v>47</v>
      </c>
      <c r="M399" s="15" t="s">
        <v>18</v>
      </c>
      <c r="N399" s="42">
        <v>23.2</v>
      </c>
      <c r="O399" s="42">
        <v>17.4</v>
      </c>
      <c r="P399" s="42">
        <v>23.2</v>
      </c>
      <c r="Q399" s="42">
        <v>23.2</v>
      </c>
      <c r="R399" s="42">
        <v>23.2</v>
      </c>
    </row>
    <row r="400" spans="1:18" s="114" customFormat="1" ht="38.25" customHeight="1">
      <c r="A400" s="155"/>
      <c r="B400" s="18" t="s">
        <v>572</v>
      </c>
      <c r="C400" s="131"/>
      <c r="D400" s="35" t="s">
        <v>206</v>
      </c>
      <c r="E400" s="15"/>
      <c r="F400" s="15"/>
      <c r="G400" s="15"/>
      <c r="H400" s="15"/>
      <c r="I400" s="15"/>
      <c r="J400" s="15"/>
      <c r="K400" s="15" t="s">
        <v>582</v>
      </c>
      <c r="L400" s="15" t="s">
        <v>320</v>
      </c>
      <c r="M400" s="15" t="s">
        <v>581</v>
      </c>
      <c r="N400" s="46">
        <v>15</v>
      </c>
      <c r="O400" s="46">
        <v>12</v>
      </c>
      <c r="P400" s="46">
        <v>15</v>
      </c>
      <c r="Q400" s="42">
        <v>15</v>
      </c>
      <c r="R400" s="42">
        <v>15</v>
      </c>
    </row>
    <row r="401" spans="1:18" s="110" customFormat="1" ht="84.75" customHeight="1" hidden="1">
      <c r="A401" s="28"/>
      <c r="B401" s="5" t="s">
        <v>676</v>
      </c>
      <c r="C401" s="6"/>
      <c r="D401" s="34" t="s">
        <v>206</v>
      </c>
      <c r="E401" s="15"/>
      <c r="F401" s="15"/>
      <c r="G401" s="15"/>
      <c r="H401" s="15"/>
      <c r="I401" s="15"/>
      <c r="J401" s="15"/>
      <c r="K401" s="121" t="s">
        <v>677</v>
      </c>
      <c r="L401" s="68" t="s">
        <v>500</v>
      </c>
      <c r="M401" s="68" t="s">
        <v>516</v>
      </c>
      <c r="N401" s="42">
        <v>0</v>
      </c>
      <c r="O401" s="42"/>
      <c r="P401" s="42">
        <v>0</v>
      </c>
      <c r="Q401" s="42">
        <v>0</v>
      </c>
      <c r="R401" s="42">
        <v>0</v>
      </c>
    </row>
    <row r="402" spans="1:18" s="114" customFormat="1" ht="96" customHeight="1" outlineLevel="1">
      <c r="A402" s="291"/>
      <c r="B402" s="218" t="s">
        <v>212</v>
      </c>
      <c r="C402" s="7"/>
      <c r="D402" s="222" t="s">
        <v>203</v>
      </c>
      <c r="E402" s="126" t="s">
        <v>321</v>
      </c>
      <c r="F402" s="126" t="s">
        <v>45</v>
      </c>
      <c r="G402" s="126" t="s">
        <v>322</v>
      </c>
      <c r="H402" s="126" t="s">
        <v>341</v>
      </c>
      <c r="I402" s="126" t="s">
        <v>342</v>
      </c>
      <c r="J402" s="126" t="s">
        <v>343</v>
      </c>
      <c r="K402" s="15" t="s">
        <v>1149</v>
      </c>
      <c r="L402" s="15" t="s">
        <v>171</v>
      </c>
      <c r="M402" s="15" t="s">
        <v>229</v>
      </c>
      <c r="N402" s="202">
        <v>138.9</v>
      </c>
      <c r="O402" s="202">
        <v>8.238</v>
      </c>
      <c r="P402" s="202">
        <v>130.7</v>
      </c>
      <c r="Q402" s="202">
        <v>0</v>
      </c>
      <c r="R402" s="202">
        <v>0</v>
      </c>
    </row>
    <row r="403" spans="1:18" s="114" customFormat="1" ht="12" outlineLevel="1">
      <c r="A403" s="292"/>
      <c r="B403" s="251"/>
      <c r="C403" s="7"/>
      <c r="D403" s="245"/>
      <c r="E403" s="126"/>
      <c r="F403" s="126"/>
      <c r="G403" s="126"/>
      <c r="H403" s="126"/>
      <c r="I403" s="126"/>
      <c r="J403" s="126"/>
      <c r="K403" s="15" t="s">
        <v>1101</v>
      </c>
      <c r="L403" s="15"/>
      <c r="M403" s="15"/>
      <c r="N403" s="204"/>
      <c r="O403" s="204"/>
      <c r="P403" s="204"/>
      <c r="Q403" s="204"/>
      <c r="R403" s="204"/>
    </row>
    <row r="404" spans="1:18" s="114" customFormat="1" ht="12" outlineLevel="1">
      <c r="A404" s="293"/>
      <c r="B404" s="219"/>
      <c r="C404" s="7"/>
      <c r="D404" s="223"/>
      <c r="E404" s="126"/>
      <c r="F404" s="126"/>
      <c r="G404" s="126"/>
      <c r="H404" s="126"/>
      <c r="I404" s="126"/>
      <c r="J404" s="126"/>
      <c r="K404" s="15"/>
      <c r="L404" s="15"/>
      <c r="M404" s="15"/>
      <c r="N404" s="203"/>
      <c r="O404" s="203"/>
      <c r="P404" s="203"/>
      <c r="Q404" s="203"/>
      <c r="R404" s="203"/>
    </row>
    <row r="405" spans="1:18" s="114" customFormat="1" ht="60" outlineLevel="1">
      <c r="A405" s="33"/>
      <c r="B405" s="25" t="s">
        <v>340</v>
      </c>
      <c r="C405" s="7"/>
      <c r="D405" s="222" t="s">
        <v>203</v>
      </c>
      <c r="E405" s="126"/>
      <c r="F405" s="126"/>
      <c r="G405" s="126"/>
      <c r="H405" s="126"/>
      <c r="I405" s="126"/>
      <c r="J405" s="126"/>
      <c r="K405" s="15" t="s">
        <v>670</v>
      </c>
      <c r="L405" s="15" t="s">
        <v>500</v>
      </c>
      <c r="M405" s="15" t="s">
        <v>562</v>
      </c>
      <c r="N405" s="42">
        <v>167.076</v>
      </c>
      <c r="O405" s="42">
        <v>0</v>
      </c>
      <c r="P405" s="42">
        <v>0</v>
      </c>
      <c r="Q405" s="42">
        <v>0</v>
      </c>
      <c r="R405" s="42">
        <v>0</v>
      </c>
    </row>
    <row r="406" spans="1:18" s="114" customFormat="1" ht="48" customHeight="1" outlineLevel="1">
      <c r="A406" s="32"/>
      <c r="B406" s="25" t="s">
        <v>468</v>
      </c>
      <c r="C406" s="6"/>
      <c r="D406" s="223"/>
      <c r="E406" s="126"/>
      <c r="F406" s="126"/>
      <c r="G406" s="126"/>
      <c r="H406" s="126"/>
      <c r="I406" s="126"/>
      <c r="J406" s="126"/>
      <c r="K406" s="15" t="s">
        <v>509</v>
      </c>
      <c r="L406" s="15" t="s">
        <v>500</v>
      </c>
      <c r="M406" s="15" t="s">
        <v>369</v>
      </c>
      <c r="N406" s="42">
        <v>130.662</v>
      </c>
      <c r="O406" s="42">
        <v>0</v>
      </c>
      <c r="P406" s="42">
        <v>0</v>
      </c>
      <c r="Q406" s="42">
        <v>0</v>
      </c>
      <c r="R406" s="42">
        <v>0</v>
      </c>
    </row>
    <row r="407" spans="1:18" s="110" customFormat="1" ht="156" customHeight="1">
      <c r="A407" s="275"/>
      <c r="B407" s="255" t="s">
        <v>984</v>
      </c>
      <c r="C407" s="6"/>
      <c r="D407" s="294" t="s">
        <v>203</v>
      </c>
      <c r="E407" s="224"/>
      <c r="F407" s="224"/>
      <c r="G407" s="224"/>
      <c r="H407" s="126" t="s">
        <v>513</v>
      </c>
      <c r="I407" s="126" t="s">
        <v>373</v>
      </c>
      <c r="J407" s="127" t="s">
        <v>504</v>
      </c>
      <c r="K407" s="121" t="s">
        <v>753</v>
      </c>
      <c r="L407" s="68" t="s">
        <v>500</v>
      </c>
      <c r="M407" s="68" t="s">
        <v>754</v>
      </c>
      <c r="N407" s="43">
        <v>1000</v>
      </c>
      <c r="O407" s="43">
        <v>1000</v>
      </c>
      <c r="P407" s="43">
        <v>1000</v>
      </c>
      <c r="Q407" s="43">
        <v>1000</v>
      </c>
      <c r="R407" s="43">
        <v>1000</v>
      </c>
    </row>
    <row r="408" spans="1:18" s="110" customFormat="1" ht="12" customHeight="1">
      <c r="A408" s="276"/>
      <c r="B408" s="260"/>
      <c r="C408" s="6"/>
      <c r="D408" s="306"/>
      <c r="E408" s="224"/>
      <c r="F408" s="224"/>
      <c r="G408" s="224"/>
      <c r="H408" s="126"/>
      <c r="I408" s="126"/>
      <c r="J408" s="127"/>
      <c r="K408" s="121" t="s">
        <v>1101</v>
      </c>
      <c r="L408" s="68"/>
      <c r="M408" s="68"/>
      <c r="N408" s="44"/>
      <c r="O408" s="44"/>
      <c r="P408" s="44"/>
      <c r="Q408" s="44"/>
      <c r="R408" s="44"/>
    </row>
    <row r="409" spans="1:18" s="110" customFormat="1" ht="168" customHeight="1">
      <c r="A409" s="276"/>
      <c r="B409" s="260"/>
      <c r="C409" s="6"/>
      <c r="D409" s="306"/>
      <c r="E409" s="224"/>
      <c r="F409" s="224"/>
      <c r="G409" s="224"/>
      <c r="H409" s="126"/>
      <c r="I409" s="126"/>
      <c r="J409" s="126"/>
      <c r="K409" s="121" t="s">
        <v>799</v>
      </c>
      <c r="L409" s="68" t="s">
        <v>500</v>
      </c>
      <c r="M409" s="68" t="s">
        <v>800</v>
      </c>
      <c r="N409" s="44">
        <v>1000</v>
      </c>
      <c r="O409" s="44">
        <v>1000</v>
      </c>
      <c r="P409" s="44">
        <v>0</v>
      </c>
      <c r="Q409" s="44">
        <v>0</v>
      </c>
      <c r="R409" s="44">
        <v>0</v>
      </c>
    </row>
    <row r="410" spans="1:18" s="110" customFormat="1" ht="14.25" customHeight="1">
      <c r="A410" s="277"/>
      <c r="B410" s="256"/>
      <c r="C410" s="6"/>
      <c r="D410" s="295"/>
      <c r="E410" s="15"/>
      <c r="F410" s="15"/>
      <c r="G410" s="15"/>
      <c r="H410" s="15"/>
      <c r="I410" s="15"/>
      <c r="J410" s="15"/>
      <c r="K410" s="121" t="s">
        <v>1101</v>
      </c>
      <c r="L410" s="68"/>
      <c r="M410" s="68"/>
      <c r="N410" s="47"/>
      <c r="O410" s="47"/>
      <c r="P410" s="47"/>
      <c r="Q410" s="47"/>
      <c r="R410" s="47"/>
    </row>
    <row r="411" spans="1:18" s="110" customFormat="1" ht="72" customHeight="1">
      <c r="A411" s="275"/>
      <c r="B411" s="255" t="s">
        <v>985</v>
      </c>
      <c r="C411" s="6"/>
      <c r="D411" s="294" t="s">
        <v>203</v>
      </c>
      <c r="E411" s="15"/>
      <c r="F411" s="15"/>
      <c r="G411" s="15"/>
      <c r="H411" s="15"/>
      <c r="I411" s="15"/>
      <c r="J411" s="15"/>
      <c r="K411" s="121" t="s">
        <v>986</v>
      </c>
      <c r="L411" s="68" t="s">
        <v>500</v>
      </c>
      <c r="M411" s="68" t="s">
        <v>712</v>
      </c>
      <c r="N411" s="200">
        <v>930</v>
      </c>
      <c r="O411" s="200">
        <v>889.87748</v>
      </c>
      <c r="P411" s="200">
        <v>980</v>
      </c>
      <c r="Q411" s="200">
        <v>0</v>
      </c>
      <c r="R411" s="200">
        <v>0</v>
      </c>
    </row>
    <row r="412" spans="1:18" s="110" customFormat="1" ht="120">
      <c r="A412" s="277"/>
      <c r="B412" s="256"/>
      <c r="C412" s="6"/>
      <c r="D412" s="295"/>
      <c r="E412" s="15"/>
      <c r="F412" s="15"/>
      <c r="G412" s="15"/>
      <c r="H412" s="15"/>
      <c r="I412" s="15"/>
      <c r="J412" s="15"/>
      <c r="K412" s="121" t="s">
        <v>762</v>
      </c>
      <c r="L412" s="68" t="s">
        <v>500</v>
      </c>
      <c r="M412" s="68" t="s">
        <v>640</v>
      </c>
      <c r="N412" s="201"/>
      <c r="O412" s="201"/>
      <c r="P412" s="201"/>
      <c r="Q412" s="201"/>
      <c r="R412" s="201"/>
    </row>
    <row r="413" spans="1:18" s="110" customFormat="1" ht="119.25" customHeight="1">
      <c r="A413" s="28"/>
      <c r="B413" s="25" t="s">
        <v>1092</v>
      </c>
      <c r="C413" s="6"/>
      <c r="D413" s="115" t="s">
        <v>206</v>
      </c>
      <c r="E413" s="15"/>
      <c r="F413" s="15"/>
      <c r="G413" s="15"/>
      <c r="H413" s="15"/>
      <c r="I413" s="15"/>
      <c r="J413" s="15"/>
      <c r="K413" s="121" t="s">
        <v>1093</v>
      </c>
      <c r="L413" s="68" t="s">
        <v>500</v>
      </c>
      <c r="M413" s="68" t="s">
        <v>1094</v>
      </c>
      <c r="N413" s="41">
        <v>569.93671</v>
      </c>
      <c r="O413" s="41">
        <v>569.93671</v>
      </c>
      <c r="P413" s="41">
        <v>0</v>
      </c>
      <c r="Q413" s="41">
        <v>0</v>
      </c>
      <c r="R413" s="41">
        <v>0</v>
      </c>
    </row>
    <row r="414" spans="1:18" s="110" customFormat="1" ht="60">
      <c r="A414" s="144"/>
      <c r="B414" s="157" t="s">
        <v>844</v>
      </c>
      <c r="C414" s="161"/>
      <c r="D414" s="158" t="s">
        <v>206</v>
      </c>
      <c r="E414" s="15"/>
      <c r="F414" s="15"/>
      <c r="G414" s="15"/>
      <c r="H414" s="15"/>
      <c r="I414" s="15"/>
      <c r="J414" s="15"/>
      <c r="K414" s="121" t="s">
        <v>851</v>
      </c>
      <c r="L414" s="68" t="s">
        <v>500</v>
      </c>
      <c r="M414" s="68" t="s">
        <v>852</v>
      </c>
      <c r="N414" s="44">
        <v>90</v>
      </c>
      <c r="O414" s="44">
        <v>90</v>
      </c>
      <c r="P414" s="41">
        <v>0</v>
      </c>
      <c r="Q414" s="41">
        <v>0</v>
      </c>
      <c r="R414" s="41">
        <v>0</v>
      </c>
    </row>
    <row r="415" spans="1:18" s="110" customFormat="1" ht="60">
      <c r="A415" s="28"/>
      <c r="B415" s="25" t="s">
        <v>874</v>
      </c>
      <c r="C415" s="6"/>
      <c r="D415" s="115" t="s">
        <v>203</v>
      </c>
      <c r="E415" s="15"/>
      <c r="F415" s="15"/>
      <c r="G415" s="15"/>
      <c r="H415" s="15"/>
      <c r="I415" s="15"/>
      <c r="J415" s="15"/>
      <c r="K415" s="121" t="s">
        <v>948</v>
      </c>
      <c r="L415" s="68" t="s">
        <v>500</v>
      </c>
      <c r="M415" s="68" t="s">
        <v>949</v>
      </c>
      <c r="N415" s="41">
        <v>100</v>
      </c>
      <c r="O415" s="41">
        <v>100</v>
      </c>
      <c r="P415" s="41">
        <v>0</v>
      </c>
      <c r="Q415" s="41">
        <v>0</v>
      </c>
      <c r="R415" s="41">
        <v>0</v>
      </c>
    </row>
    <row r="416" spans="1:18" s="108" customFormat="1" ht="24.75" customHeight="1">
      <c r="A416" s="33"/>
      <c r="B416" s="280" t="s">
        <v>493</v>
      </c>
      <c r="C416" s="281"/>
      <c r="D416" s="281"/>
      <c r="E416" s="281"/>
      <c r="F416" s="281"/>
      <c r="G416" s="281"/>
      <c r="H416" s="281"/>
      <c r="I416" s="281"/>
      <c r="J416" s="281"/>
      <c r="K416" s="281"/>
      <c r="L416" s="281"/>
      <c r="M416" s="282"/>
      <c r="N416" s="40">
        <f>N6+N350+N397+N257</f>
        <v>1438338.2429199996</v>
      </c>
      <c r="O416" s="40">
        <f>O6+O350+O397+O257</f>
        <v>1347470.1783599998</v>
      </c>
      <c r="P416" s="40">
        <f>P6+P350+P397+P257</f>
        <v>532438.3</v>
      </c>
      <c r="Q416" s="40">
        <f>Q6+Q350+Q397+Q257</f>
        <v>509574.54</v>
      </c>
      <c r="R416" s="40">
        <f>R6+R350+R397+R257</f>
        <v>504558.04</v>
      </c>
    </row>
    <row r="417" spans="17:18" ht="3" customHeight="1">
      <c r="Q417" s="107"/>
      <c r="R417" s="107"/>
    </row>
    <row r="418" spans="9:18" ht="7.5" customHeight="1">
      <c r="I418" s="78"/>
      <c r="J418" s="78"/>
      <c r="K418" s="78"/>
      <c r="L418" s="78"/>
      <c r="M418" s="78"/>
      <c r="Q418" s="107"/>
      <c r="R418" s="107"/>
    </row>
  </sheetData>
  <sheetProtection/>
  <autoFilter ref="A4:N416"/>
  <mergeCells count="612">
    <mergeCell ref="O342:O343"/>
    <mergeCell ref="O354:O359"/>
    <mergeCell ref="O39:O41"/>
    <mergeCell ref="O23:O26"/>
    <mergeCell ref="O411:O412"/>
    <mergeCell ref="A342:A343"/>
    <mergeCell ref="B342:B343"/>
    <mergeCell ref="D342:D343"/>
    <mergeCell ref="E342:E343"/>
    <mergeCell ref="F342:F343"/>
    <mergeCell ref="N2:O2"/>
    <mergeCell ref="D407:D410"/>
    <mergeCell ref="K131:K132"/>
    <mergeCell ref="L131:L132"/>
    <mergeCell ref="M131:M132"/>
    <mergeCell ref="B216:B220"/>
    <mergeCell ref="K136:K139"/>
    <mergeCell ref="L136:L139"/>
    <mergeCell ref="M136:M139"/>
    <mergeCell ref="M152:M153"/>
    <mergeCell ref="B111:B112"/>
    <mergeCell ref="A111:A112"/>
    <mergeCell ref="N55:N60"/>
    <mergeCell ref="P55:P60"/>
    <mergeCell ref="Q55:Q60"/>
    <mergeCell ref="R55:R60"/>
    <mergeCell ref="A55:A60"/>
    <mergeCell ref="B55:B60"/>
    <mergeCell ref="D55:D60"/>
    <mergeCell ref="E55:E57"/>
    <mergeCell ref="A78:A79"/>
    <mergeCell ref="B78:B79"/>
    <mergeCell ref="D78:D79"/>
    <mergeCell ref="E78:E79"/>
    <mergeCell ref="F74:F75"/>
    <mergeCell ref="D96:D97"/>
    <mergeCell ref="A74:A75"/>
    <mergeCell ref="B74:B75"/>
    <mergeCell ref="E74:E75"/>
    <mergeCell ref="F78:F79"/>
    <mergeCell ref="A69:A70"/>
    <mergeCell ref="R69:R70"/>
    <mergeCell ref="R61:R66"/>
    <mergeCell ref="A61:A66"/>
    <mergeCell ref="B61:B66"/>
    <mergeCell ref="N69:N70"/>
    <mergeCell ref="P69:P70"/>
    <mergeCell ref="Q61:Q66"/>
    <mergeCell ref="N78:N79"/>
    <mergeCell ref="P78:P79"/>
    <mergeCell ref="Q78:Q79"/>
    <mergeCell ref="R78:R79"/>
    <mergeCell ref="G74:G75"/>
    <mergeCell ref="G78:G79"/>
    <mergeCell ref="H78:H79"/>
    <mergeCell ref="I78:I79"/>
    <mergeCell ref="A120:A121"/>
    <mergeCell ref="D136:D140"/>
    <mergeCell ref="A131:A132"/>
    <mergeCell ref="B131:B132"/>
    <mergeCell ref="A127:A128"/>
    <mergeCell ref="D125:D126"/>
    <mergeCell ref="B140:B141"/>
    <mergeCell ref="D134:D135"/>
    <mergeCell ref="A133:A135"/>
    <mergeCell ref="L140:L141"/>
    <mergeCell ref="K140:K141"/>
    <mergeCell ref="H69:H70"/>
    <mergeCell ref="I69:I70"/>
    <mergeCell ref="J69:J70"/>
    <mergeCell ref="J78:J79"/>
    <mergeCell ref="K133:K135"/>
    <mergeCell ref="L133:L135"/>
    <mergeCell ref="K127:K128"/>
    <mergeCell ref="L129:L130"/>
    <mergeCell ref="M362:M371"/>
    <mergeCell ref="M372:M373"/>
    <mergeCell ref="H374:H375"/>
    <mergeCell ref="I372:I373"/>
    <mergeCell ref="H372:H373"/>
    <mergeCell ref="B147:M147"/>
    <mergeCell ref="B148:B149"/>
    <mergeCell ref="I148:I149"/>
    <mergeCell ref="L152:L153"/>
    <mergeCell ref="D386:D387"/>
    <mergeCell ref="B332:B333"/>
    <mergeCell ref="E347:E348"/>
    <mergeCell ref="H354:H360"/>
    <mergeCell ref="F354:F360"/>
    <mergeCell ref="B174:B176"/>
    <mergeCell ref="B407:B410"/>
    <mergeCell ref="A148:A149"/>
    <mergeCell ref="L354:L360"/>
    <mergeCell ref="A374:A375"/>
    <mergeCell ref="D364:D367"/>
    <mergeCell ref="A259:A260"/>
    <mergeCell ref="D259:D260"/>
    <mergeCell ref="J374:J375"/>
    <mergeCell ref="I374:I375"/>
    <mergeCell ref="H347:H348"/>
    <mergeCell ref="M111:M112"/>
    <mergeCell ref="L127:L128"/>
    <mergeCell ref="F103:F104"/>
    <mergeCell ref="A179:A180"/>
    <mergeCell ref="F152:F153"/>
    <mergeCell ref="G152:G153"/>
    <mergeCell ref="E152:E153"/>
    <mergeCell ref="A157:A159"/>
    <mergeCell ref="M127:M128"/>
    <mergeCell ref="G174:G175"/>
    <mergeCell ref="A125:A126"/>
    <mergeCell ref="B125:B126"/>
    <mergeCell ref="F347:F348"/>
    <mergeCell ref="A129:A130"/>
    <mergeCell ref="A224:A225"/>
    <mergeCell ref="A347:A348"/>
    <mergeCell ref="B347:B348"/>
    <mergeCell ref="F174:F175"/>
    <mergeCell ref="B161:M161"/>
    <mergeCell ref="K217:K218"/>
    <mergeCell ref="A188:A189"/>
    <mergeCell ref="B162:M162"/>
    <mergeCell ref="F188:F189"/>
    <mergeCell ref="D174:D175"/>
    <mergeCell ref="M103:M104"/>
    <mergeCell ref="G188:G189"/>
    <mergeCell ref="I174:I175"/>
    <mergeCell ref="H188:H189"/>
    <mergeCell ref="M123:M124"/>
    <mergeCell ref="B129:B130"/>
    <mergeCell ref="A332:A333"/>
    <mergeCell ref="B354:B359"/>
    <mergeCell ref="B350:M350"/>
    <mergeCell ref="A193:A194"/>
    <mergeCell ref="B211:B213"/>
    <mergeCell ref="A202:A204"/>
    <mergeCell ref="H224:H225"/>
    <mergeCell ref="G245:G249"/>
    <mergeCell ref="G342:G343"/>
    <mergeCell ref="H342:H343"/>
    <mergeCell ref="L142:L143"/>
    <mergeCell ref="M142:M143"/>
    <mergeCell ref="K142:K143"/>
    <mergeCell ref="I224:I225"/>
    <mergeCell ref="L193:L194"/>
    <mergeCell ref="J211:J214"/>
    <mergeCell ref="I211:I214"/>
    <mergeCell ref="J158:J159"/>
    <mergeCell ref="B195:M195"/>
    <mergeCell ref="J202:J204"/>
    <mergeCell ref="H148:H149"/>
    <mergeCell ref="M374:M375"/>
    <mergeCell ref="Q188:Q189"/>
    <mergeCell ref="J188:J189"/>
    <mergeCell ref="B255:M255"/>
    <mergeCell ref="B256:M256"/>
    <mergeCell ref="Q211:Q213"/>
    <mergeCell ref="N188:N189"/>
    <mergeCell ref="E174:E175"/>
    <mergeCell ref="P342:P343"/>
    <mergeCell ref="Q342:Q343"/>
    <mergeCell ref="D188:D189"/>
    <mergeCell ref="B81:M81"/>
    <mergeCell ref="C85:C86"/>
    <mergeCell ref="E202:E204"/>
    <mergeCell ref="B205:B207"/>
    <mergeCell ref="B163:M163"/>
    <mergeCell ref="B193:B194"/>
    <mergeCell ref="B230:M230"/>
    <mergeCell ref="F202:F204"/>
    <mergeCell ref="Q23:Q26"/>
    <mergeCell ref="Q83:Q86"/>
    <mergeCell ref="P23:P26"/>
    <mergeCell ref="N354:N359"/>
    <mergeCell ref="B150:M150"/>
    <mergeCell ref="D202:D204"/>
    <mergeCell ref="D148:D149"/>
    <mergeCell ref="N342:N343"/>
    <mergeCell ref="B155:M155"/>
    <mergeCell ref="Q158:Q159"/>
    <mergeCell ref="B232:M232"/>
    <mergeCell ref="B238:M238"/>
    <mergeCell ref="B190:M190"/>
    <mergeCell ref="B187:M187"/>
    <mergeCell ref="K158:K159"/>
    <mergeCell ref="I158:I159"/>
    <mergeCell ref="B202:B204"/>
    <mergeCell ref="B192:M192"/>
    <mergeCell ref="K193:K194"/>
    <mergeCell ref="B173:M173"/>
    <mergeCell ref="A1:Q1"/>
    <mergeCell ref="J51:J53"/>
    <mergeCell ref="B43:M43"/>
    <mergeCell ref="K123:K124"/>
    <mergeCell ref="B157:B159"/>
    <mergeCell ref="C158:C159"/>
    <mergeCell ref="B154:M154"/>
    <mergeCell ref="J148:J149"/>
    <mergeCell ref="A13:A14"/>
    <mergeCell ref="A23:A26"/>
    <mergeCell ref="Q411:Q412"/>
    <mergeCell ref="A411:A412"/>
    <mergeCell ref="O402:O404"/>
    <mergeCell ref="A393:A394"/>
    <mergeCell ref="D411:D412"/>
    <mergeCell ref="B411:B412"/>
    <mergeCell ref="E407:E409"/>
    <mergeCell ref="A407:A410"/>
    <mergeCell ref="N402:N404"/>
    <mergeCell ref="P402:P404"/>
    <mergeCell ref="A402:A404"/>
    <mergeCell ref="J174:J175"/>
    <mergeCell ref="F362:F371"/>
    <mergeCell ref="I362:I371"/>
    <mergeCell ref="J362:J371"/>
    <mergeCell ref="E374:E376"/>
    <mergeCell ref="E188:E189"/>
    <mergeCell ref="I193:I194"/>
    <mergeCell ref="H193:H194"/>
    <mergeCell ref="A174:A176"/>
    <mergeCell ref="N211:N213"/>
    <mergeCell ref="P211:P213"/>
    <mergeCell ref="P148:P149"/>
    <mergeCell ref="P174:P175"/>
    <mergeCell ref="P193:P194"/>
    <mergeCell ref="O164:O166"/>
    <mergeCell ref="O179:O180"/>
    <mergeCell ref="P188:P189"/>
    <mergeCell ref="P179:P180"/>
    <mergeCell ref="D23:D26"/>
    <mergeCell ref="K20:K21"/>
    <mergeCell ref="K23:K26"/>
    <mergeCell ref="D13:D14"/>
    <mergeCell ref="B18:M18"/>
    <mergeCell ref="C20:C21"/>
    <mergeCell ref="B23:B26"/>
    <mergeCell ref="B22:M22"/>
    <mergeCell ref="A31:A36"/>
    <mergeCell ref="N83:N86"/>
    <mergeCell ref="A2:B3"/>
    <mergeCell ref="D2:D3"/>
    <mergeCell ref="E2:G2"/>
    <mergeCell ref="H2:J2"/>
    <mergeCell ref="K2:M2"/>
    <mergeCell ref="B5:M5"/>
    <mergeCell ref="B19:B21"/>
    <mergeCell ref="M20:M21"/>
    <mergeCell ref="E8:E9"/>
    <mergeCell ref="H20:H21"/>
    <mergeCell ref="H93:H95"/>
    <mergeCell ref="L158:L159"/>
    <mergeCell ref="B239:M239"/>
    <mergeCell ref="L90:L92"/>
    <mergeCell ref="B231:M231"/>
    <mergeCell ref="M93:M95"/>
    <mergeCell ref="I93:I95"/>
    <mergeCell ref="E224:E225"/>
    <mergeCell ref="B27:M27"/>
    <mergeCell ref="M23:M26"/>
    <mergeCell ref="D20:D21"/>
    <mergeCell ref="B6:M6"/>
    <mergeCell ref="B7:M7"/>
    <mergeCell ref="L8:L9"/>
    <mergeCell ref="M8:M9"/>
    <mergeCell ref="D11:D12"/>
    <mergeCell ref="B8:B10"/>
    <mergeCell ref="L11:L12"/>
    <mergeCell ref="B31:B36"/>
    <mergeCell ref="J35:J36"/>
    <mergeCell ref="B42:M42"/>
    <mergeCell ref="F51:F53"/>
    <mergeCell ref="B48:M48"/>
    <mergeCell ref="D44:D45"/>
    <mergeCell ref="C35:C36"/>
    <mergeCell ref="J39:J41"/>
    <mergeCell ref="M35:M36"/>
    <mergeCell ref="I39:I41"/>
    <mergeCell ref="G51:G53"/>
    <mergeCell ref="G69:G70"/>
    <mergeCell ref="B39:B41"/>
    <mergeCell ref="B69:B70"/>
    <mergeCell ref="D69:D70"/>
    <mergeCell ref="E69:E70"/>
    <mergeCell ref="F69:F70"/>
    <mergeCell ref="F55:F57"/>
    <mergeCell ref="D61:D66"/>
    <mergeCell ref="A205:A207"/>
    <mergeCell ref="B228:M228"/>
    <mergeCell ref="B233:M233"/>
    <mergeCell ref="F224:F225"/>
    <mergeCell ref="K84:K86"/>
    <mergeCell ref="H85:H86"/>
    <mergeCell ref="K90:K92"/>
    <mergeCell ref="F91:F92"/>
    <mergeCell ref="I91:I92"/>
    <mergeCell ref="J91:J92"/>
    <mergeCell ref="A337:A338"/>
    <mergeCell ref="B374:B375"/>
    <mergeCell ref="G372:G373"/>
    <mergeCell ref="E354:E360"/>
    <mergeCell ref="B372:B373"/>
    <mergeCell ref="E372:E373"/>
    <mergeCell ref="G347:G348"/>
    <mergeCell ref="A354:A359"/>
    <mergeCell ref="A362:A371"/>
    <mergeCell ref="A372:A373"/>
    <mergeCell ref="A386:A387"/>
    <mergeCell ref="B386:B387"/>
    <mergeCell ref="I347:I348"/>
    <mergeCell ref="L374:L375"/>
    <mergeCell ref="B364:B367"/>
    <mergeCell ref="F372:F373"/>
    <mergeCell ref="K374:K375"/>
    <mergeCell ref="F374:F376"/>
    <mergeCell ref="G374:G376"/>
    <mergeCell ref="D374:D375"/>
    <mergeCell ref="B416:M416"/>
    <mergeCell ref="D405:D406"/>
    <mergeCell ref="G407:G409"/>
    <mergeCell ref="F407:F409"/>
    <mergeCell ref="B337:B338"/>
    <mergeCell ref="B252:M252"/>
    <mergeCell ref="B253:M253"/>
    <mergeCell ref="B254:M254"/>
    <mergeCell ref="B397:M397"/>
    <mergeCell ref="D402:D404"/>
    <mergeCell ref="P31:P35"/>
    <mergeCell ref="Q31:Q35"/>
    <mergeCell ref="P103:P104"/>
    <mergeCell ref="N31:N35"/>
    <mergeCell ref="B402:B404"/>
    <mergeCell ref="P39:P41"/>
    <mergeCell ref="H202:H204"/>
    <mergeCell ref="P200:P201"/>
    <mergeCell ref="D247:D249"/>
    <mergeCell ref="L44:L45"/>
    <mergeCell ref="P19:P21"/>
    <mergeCell ref="N13:N14"/>
    <mergeCell ref="Q13:Q14"/>
    <mergeCell ref="N23:N26"/>
    <mergeCell ref="I20:I21"/>
    <mergeCell ref="L20:L21"/>
    <mergeCell ref="J20:J21"/>
    <mergeCell ref="O13:O14"/>
    <mergeCell ref="P13:P14"/>
    <mergeCell ref="O19:O21"/>
    <mergeCell ref="A19:A21"/>
    <mergeCell ref="D31:D35"/>
    <mergeCell ref="I83:I84"/>
    <mergeCell ref="J61:J65"/>
    <mergeCell ref="E61:E65"/>
    <mergeCell ref="B54:M54"/>
    <mergeCell ref="B30:M30"/>
    <mergeCell ref="H35:H36"/>
    <mergeCell ref="B50:M50"/>
    <mergeCell ref="E51:E53"/>
    <mergeCell ref="M44:M45"/>
    <mergeCell ref="A39:A41"/>
    <mergeCell ref="F61:F65"/>
    <mergeCell ref="D39:D41"/>
    <mergeCell ref="H39:H41"/>
    <mergeCell ref="I61:I65"/>
    <mergeCell ref="L65:L66"/>
    <mergeCell ref="M65:M66"/>
    <mergeCell ref="H61:H65"/>
    <mergeCell ref="A44:A45"/>
    <mergeCell ref="E148:E149"/>
    <mergeCell ref="F148:F149"/>
    <mergeCell ref="G148:G149"/>
    <mergeCell ref="G91:G92"/>
    <mergeCell ref="H91:H92"/>
    <mergeCell ref="K44:K45"/>
    <mergeCell ref="H83:H84"/>
    <mergeCell ref="B82:M82"/>
    <mergeCell ref="J83:J84"/>
    <mergeCell ref="I85:I86"/>
    <mergeCell ref="L84:L86"/>
    <mergeCell ref="G61:G65"/>
    <mergeCell ref="I51:I53"/>
    <mergeCell ref="G55:G57"/>
    <mergeCell ref="L203:L204"/>
    <mergeCell ref="M203:M204"/>
    <mergeCell ref="M90:M92"/>
    <mergeCell ref="M84:M86"/>
    <mergeCell ref="J85:J86"/>
    <mergeCell ref="H51:H53"/>
    <mergeCell ref="A93:A95"/>
    <mergeCell ref="E94:E95"/>
    <mergeCell ref="B103:B104"/>
    <mergeCell ref="A91:A92"/>
    <mergeCell ref="B91:B92"/>
    <mergeCell ref="D103:D104"/>
    <mergeCell ref="E103:E104"/>
    <mergeCell ref="C83:C84"/>
    <mergeCell ref="A103:A104"/>
    <mergeCell ref="A240:A242"/>
    <mergeCell ref="H246:H249"/>
    <mergeCell ref="F245:F249"/>
    <mergeCell ref="B250:M250"/>
    <mergeCell ref="I164:I166"/>
    <mergeCell ref="H164:H166"/>
    <mergeCell ref="B196:M196"/>
    <mergeCell ref="D211:D214"/>
    <mergeCell ref="D205:D207"/>
    <mergeCell ref="A216:A220"/>
    <mergeCell ref="D193:D194"/>
    <mergeCell ref="B188:B189"/>
    <mergeCell ref="B251:M251"/>
    <mergeCell ref="I246:I249"/>
    <mergeCell ref="I188:I189"/>
    <mergeCell ref="B229:M229"/>
    <mergeCell ref="B197:M197"/>
    <mergeCell ref="E211:E214"/>
    <mergeCell ref="B224:B225"/>
    <mergeCell ref="E245:E249"/>
    <mergeCell ref="R83:R86"/>
    <mergeCell ref="A164:A166"/>
    <mergeCell ref="B234:M234"/>
    <mergeCell ref="I202:I204"/>
    <mergeCell ref="G202:G204"/>
    <mergeCell ref="B179:B180"/>
    <mergeCell ref="A182:A183"/>
    <mergeCell ref="B182:B183"/>
    <mergeCell ref="H211:H214"/>
    <mergeCell ref="M193:M194"/>
    <mergeCell ref="B142:B143"/>
    <mergeCell ref="R13:R14"/>
    <mergeCell ref="R19:R21"/>
    <mergeCell ref="R23:R26"/>
    <mergeCell ref="R31:R35"/>
    <mergeCell ref="G211:G214"/>
    <mergeCell ref="G94:G95"/>
    <mergeCell ref="G103:G104"/>
    <mergeCell ref="B151:M151"/>
    <mergeCell ref="M140:M141"/>
    <mergeCell ref="B80:M80"/>
    <mergeCell ref="D164:D166"/>
    <mergeCell ref="K203:K204"/>
    <mergeCell ref="E91:E92"/>
    <mergeCell ref="B133:B135"/>
    <mergeCell ref="L93:L95"/>
    <mergeCell ref="D182:D183"/>
    <mergeCell ref="H158:H159"/>
    <mergeCell ref="J224:J225"/>
    <mergeCell ref="L224:L225"/>
    <mergeCell ref="G224:G225"/>
    <mergeCell ref="K224:K225"/>
    <mergeCell ref="J193:J194"/>
    <mergeCell ref="M129:M130"/>
    <mergeCell ref="B156:M156"/>
    <mergeCell ref="K152:K153"/>
    <mergeCell ref="J164:J166"/>
    <mergeCell ref="H174:H175"/>
    <mergeCell ref="R103:R104"/>
    <mergeCell ref="R39:R41"/>
    <mergeCell ref="P83:P86"/>
    <mergeCell ref="K93:K95"/>
    <mergeCell ref="B67:M67"/>
    <mergeCell ref="B68:M68"/>
    <mergeCell ref="Q69:Q70"/>
    <mergeCell ref="N61:N66"/>
    <mergeCell ref="O69:O70"/>
    <mergeCell ref="J93:J95"/>
    <mergeCell ref="P125:P126"/>
    <mergeCell ref="B120:B121"/>
    <mergeCell ref="B127:B128"/>
    <mergeCell ref="B93:B95"/>
    <mergeCell ref="L111:L112"/>
    <mergeCell ref="F94:F95"/>
    <mergeCell ref="L123:L124"/>
    <mergeCell ref="K111:K112"/>
    <mergeCell ref="K103:K104"/>
    <mergeCell ref="L103:L104"/>
    <mergeCell ref="R411:R412"/>
    <mergeCell ref="R342:R343"/>
    <mergeCell ref="R134:R135"/>
    <mergeCell ref="R148:R149"/>
    <mergeCell ref="R125:R126"/>
    <mergeCell ref="R188:R189"/>
    <mergeCell ref="R179:R180"/>
    <mergeCell ref="R174:R175"/>
    <mergeCell ref="R158:R159"/>
    <mergeCell ref="R211:R213"/>
    <mergeCell ref="R402:R404"/>
    <mergeCell ref="R354:R359"/>
    <mergeCell ref="R164:R166"/>
    <mergeCell ref="B223:M223"/>
    <mergeCell ref="M224:M225"/>
    <mergeCell ref="J236:J237"/>
    <mergeCell ref="B240:B242"/>
    <mergeCell ref="B198:M198"/>
    <mergeCell ref="E164:E166"/>
    <mergeCell ref="G164:G166"/>
    <mergeCell ref="J246:J249"/>
    <mergeCell ref="Q2:R2"/>
    <mergeCell ref="P2:P3"/>
    <mergeCell ref="K129:K130"/>
    <mergeCell ref="M133:M135"/>
    <mergeCell ref="N179:N180"/>
    <mergeCell ref="Q148:Q149"/>
    <mergeCell ref="B215:M215"/>
    <mergeCell ref="B243:M243"/>
    <mergeCell ref="R193:R194"/>
    <mergeCell ref="K354:K360"/>
    <mergeCell ref="B257:M257"/>
    <mergeCell ref="E362:E371"/>
    <mergeCell ref="D354:D359"/>
    <mergeCell ref="M354:M360"/>
    <mergeCell ref="H362:H371"/>
    <mergeCell ref="J347:J348"/>
    <mergeCell ref="K362:K371"/>
    <mergeCell ref="I342:I343"/>
    <mergeCell ref="J342:J343"/>
    <mergeCell ref="B393:B394"/>
    <mergeCell ref="Q354:Q359"/>
    <mergeCell ref="J372:J373"/>
    <mergeCell ref="G362:G371"/>
    <mergeCell ref="J354:J360"/>
    <mergeCell ref="K372:K373"/>
    <mergeCell ref="L372:L373"/>
    <mergeCell ref="G354:G360"/>
    <mergeCell ref="I354:I360"/>
    <mergeCell ref="P354:P359"/>
    <mergeCell ref="A209:A210"/>
    <mergeCell ref="A211:A213"/>
    <mergeCell ref="Q402:Q404"/>
    <mergeCell ref="P411:P412"/>
    <mergeCell ref="N411:N412"/>
    <mergeCell ref="F211:F214"/>
    <mergeCell ref="H236:H237"/>
    <mergeCell ref="I236:I237"/>
    <mergeCell ref="N236:N237"/>
    <mergeCell ref="B235:M235"/>
    <mergeCell ref="M158:M159"/>
    <mergeCell ref="F164:F166"/>
    <mergeCell ref="D179:D180"/>
    <mergeCell ref="B164:B166"/>
    <mergeCell ref="Q103:Q104"/>
    <mergeCell ref="Q134:Q135"/>
    <mergeCell ref="N103:N104"/>
    <mergeCell ref="N125:N126"/>
    <mergeCell ref="Q125:Q126"/>
    <mergeCell ref="P134:P135"/>
    <mergeCell ref="N134:N135"/>
    <mergeCell ref="Q179:Q180"/>
    <mergeCell ref="N164:N166"/>
    <mergeCell ref="Q200:Q201"/>
    <mergeCell ref="N205:N207"/>
    <mergeCell ref="N148:N149"/>
    <mergeCell ref="Q174:Q175"/>
    <mergeCell ref="O188:O189"/>
    <mergeCell ref="O148:O149"/>
    <mergeCell ref="Q164:Q166"/>
    <mergeCell ref="Q39:Q41"/>
    <mergeCell ref="K35:K36"/>
    <mergeCell ref="Q19:Q21"/>
    <mergeCell ref="L23:L26"/>
    <mergeCell ref="B28:M28"/>
    <mergeCell ref="N39:N41"/>
    <mergeCell ref="I35:I36"/>
    <mergeCell ref="N19:N21"/>
    <mergeCell ref="O31:O35"/>
    <mergeCell ref="L35:L36"/>
    <mergeCell ref="F8:F9"/>
    <mergeCell ref="G8:G9"/>
    <mergeCell ref="H8:H9"/>
    <mergeCell ref="K11:K12"/>
    <mergeCell ref="I8:I9"/>
    <mergeCell ref="J8:J9"/>
    <mergeCell ref="K8:K9"/>
    <mergeCell ref="R11:R12"/>
    <mergeCell ref="M11:M12"/>
    <mergeCell ref="N11:N12"/>
    <mergeCell ref="P11:P12"/>
    <mergeCell ref="Q11:Q12"/>
    <mergeCell ref="O11:O12"/>
    <mergeCell ref="A142:A143"/>
    <mergeCell ref="O55:O60"/>
    <mergeCell ref="O61:O66"/>
    <mergeCell ref="O78:O79"/>
    <mergeCell ref="P209:P210"/>
    <mergeCell ref="Q209:Q210"/>
    <mergeCell ref="A200:A201"/>
    <mergeCell ref="B200:B201"/>
    <mergeCell ref="D200:D201"/>
    <mergeCell ref="N200:N201"/>
    <mergeCell ref="R209:R210"/>
    <mergeCell ref="P61:P66"/>
    <mergeCell ref="O205:O207"/>
    <mergeCell ref="Q193:Q194"/>
    <mergeCell ref="P164:P166"/>
    <mergeCell ref="B209:B210"/>
    <mergeCell ref="N209:N210"/>
    <mergeCell ref="O209:O210"/>
    <mergeCell ref="O200:O201"/>
    <mergeCell ref="N193:N194"/>
    <mergeCell ref="A236:A237"/>
    <mergeCell ref="B236:B237"/>
    <mergeCell ref="D236:D237"/>
    <mergeCell ref="E236:E237"/>
    <mergeCell ref="F236:F237"/>
    <mergeCell ref="G236:G237"/>
    <mergeCell ref="O236:O237"/>
    <mergeCell ref="P236:P237"/>
    <mergeCell ref="Q236:Q237"/>
    <mergeCell ref="R236:R237"/>
    <mergeCell ref="O83:O86"/>
    <mergeCell ref="O103:O104"/>
    <mergeCell ref="O134:O135"/>
    <mergeCell ref="O125:O126"/>
    <mergeCell ref="O211:O213"/>
    <mergeCell ref="R200:R201"/>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Q414:R415 N416:R416 N247:R257 N235:O236 N261:R278 N243:R243 N227:R227 P235:R235 N239:R239 N280:R317 N209:R210 N82:R82 N76:R77 N48:R50 N18:R18 N6:R7 N23:P23 Q23:R27 N27:P27 N30:R30 N43:R43 N54:R54 N68:R68 O168:R172 O173:O177 N168:N177 P164:R166 N147:N151 N154:R154 P102:R102 N99:R99 N101:R101 O147:O148 N192:R192 N156:R156 P147:R151 O162:R163 P173:R174 O200 P176:R177 N162:N166 N190:R190 N179:R187 N198:R198 P205:R207 N205:O205 O150:O151 O164 N215:R215 N223:R223 P344:R344 N330:R340 N329:O329 O342:O343 N380:O385 P381:R385 N372:O374 N345:R350 P320:R324 N397:R397 N390:R390 Q407:R412 N407:P411">
      <formula1>-100000000000</formula1>
    </dataValidation>
  </dataValidations>
  <printOptions/>
  <pageMargins left="0.11811023622047245" right="0" top="0.7874015748031497" bottom="0.2362204724409449" header="0.15748031496062992" footer="0.15748031496062992"/>
  <pageSetup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oev</dc:creator>
  <cp:keywords/>
  <dc:description/>
  <cp:lastModifiedBy>Римма В. Иоч</cp:lastModifiedBy>
  <cp:lastPrinted>2016-02-25T08:04:59Z</cp:lastPrinted>
  <dcterms:created xsi:type="dcterms:W3CDTF">2007-09-24T09:40:27Z</dcterms:created>
  <dcterms:modified xsi:type="dcterms:W3CDTF">2016-05-16T10:34:57Z</dcterms:modified>
  <cp:category/>
  <cp:version/>
  <cp:contentType/>
  <cp:contentStatus/>
</cp:coreProperties>
</file>