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940" windowHeight="8385" tabRatio="570" activeTab="0"/>
  </bookViews>
  <sheets>
    <sheet name="Район на 01.01.2014" sheetId="1" r:id="rId1"/>
  </sheets>
  <definedNames>
    <definedName name="_xlnm._FilterDatabase" localSheetId="0" hidden="1">'Район на 01.01.2014'!$A$4:$P$431</definedName>
  </definedNames>
  <calcPr fullCalcOnLoad="1"/>
</workbook>
</file>

<file path=xl/sharedStrings.xml><?xml version="1.0" encoding="utf-8"?>
<sst xmlns="http://schemas.openxmlformats.org/spreadsheetml/2006/main" count="2335" uniqueCount="1303">
  <si>
    <t>2.1.</t>
  </si>
  <si>
    <t>Расходы на реализацию мер по улучшению жилищных условий граждан, проживающих в сельской местности</t>
  </si>
  <si>
    <t>Расходы на оплату членских взносов Ассоциации "Совет муниципальных образований Томской области"</t>
  </si>
  <si>
    <t>01.01.2010, не установлен</t>
  </si>
  <si>
    <t>0709</t>
  </si>
  <si>
    <t>Гл.3, ст.15</t>
  </si>
  <si>
    <t xml:space="preserve">О компенсации расходов на питание учащимся из малообеспеченных семей </t>
  </si>
  <si>
    <t>п.1-3</t>
  </si>
  <si>
    <t>2.1.10.</t>
  </si>
  <si>
    <t>владение, пользование и распоряжение имуществом, находящимся в муниципальной собственности муниципального района</t>
  </si>
  <si>
    <t>Расходы на организацию и содержание мест захоронения отходов</t>
  </si>
  <si>
    <t>0503</t>
  </si>
  <si>
    <t>0702</t>
  </si>
  <si>
    <t>2.1.30.</t>
  </si>
  <si>
    <t>Решение Думы Колпашевского района от 28.02.2006 № 82 "О вступлении в Совет Муниципальных образований Томской области" (в редакции от 22.12.2006 № 255, от 26.02.2010 № 814 )</t>
  </si>
  <si>
    <t>2.1.6.</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</si>
  <si>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</si>
  <si>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</si>
  <si>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 xml:space="preserve">п.2-4 Положения </t>
  </si>
  <si>
    <t xml:space="preserve">01.01.2006, не установлен </t>
  </si>
  <si>
    <t xml:space="preserve">п.3-4 Порядка </t>
  </si>
  <si>
    <t>Решение Думы Колпашевского района от 14.07.2006 № 176 "О финансировании расходов, связанных с размещением заказа на поставку товаров, выполнение работ и оказание услуг для муниципальных нужд" (в редакции от 28.04.2008 № 467)</t>
  </si>
  <si>
    <t>формирование, утверждение, исполнение бюджета муниципального района, контроль за исполнением данного бюджета</t>
  </si>
  <si>
    <t>31.10.2006, не установлен</t>
  </si>
  <si>
    <t>2.1.1.</t>
  </si>
  <si>
    <t>08.05.2006, вводиться ежегодно ЗТО "Об областном бюджете на очередной финансовый год"</t>
  </si>
  <si>
    <t>01.01.2006, не установлен</t>
  </si>
  <si>
    <t>Федеральный Закон от 06.10.2003 № 131-ФЗ "Об общих принципах организации местного самоуправления"</t>
  </si>
  <si>
    <t>2.1.19.</t>
  </si>
  <si>
    <t>2.1.7.</t>
  </si>
  <si>
    <t>п.1-3 Положения</t>
  </si>
  <si>
    <t>гр.17</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</si>
  <si>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</si>
  <si>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Закон РФ от 19 февраля 1993 г. N 4520-I "О государственных гарантиях и компенсациях для лиц, работающих и проживающих в районах Крайнего Севера и приравненных к ним местностях"</t>
  </si>
  <si>
    <t>2.1.8.</t>
  </si>
  <si>
    <t>вводиться ежегодно ЗТО "Об областном бюджете на очередной финансовый год"</t>
  </si>
  <si>
    <t>Расходы на проведение мероприятий для детей и молодежи</t>
  </si>
  <si>
    <t>2.4.</t>
  </si>
  <si>
    <t>2.1.24.</t>
  </si>
  <si>
    <t>Гл.3, ст.15, п.1, п.п.7</t>
  </si>
  <si>
    <t>Гл.3, ст.15, п.1, п.п.26</t>
  </si>
  <si>
    <t>Гл.3, ст.15, п.1, п.п.27</t>
  </si>
  <si>
    <t>2.1.35.</t>
  </si>
  <si>
    <t>Расходы на предоставление субсидий некоммерческим организациям, не являющимися бюджетными учреждениями</t>
  </si>
  <si>
    <t>Решение Думы Колпашевского района от 26.12.2007 № 401 "О порядке расходования средств местного бюджета на финансирование проведения муниципальных выборов"</t>
  </si>
  <si>
    <t>2.1.33.</t>
  </si>
  <si>
    <t>01.01.2006 вводится в действие ежегодно</t>
  </si>
  <si>
    <t>ст. 31</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</si>
  <si>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</si>
  <si>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</si>
  <si>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Закон Томской области от 12 января 2007 г. N 29-ОЗ "О референдуме Томской области и местном референдуме"</t>
  </si>
  <si>
    <t>29.01.2007, не установлен</t>
  </si>
  <si>
    <t>2.1.23.</t>
  </si>
  <si>
    <t xml:space="preserve">Субсидия на комплектование книжных фондов библиотек муниципальных образований </t>
  </si>
  <si>
    <t xml:space="preserve">Федеральный Закон от 06.10.2003 № 131-ФЗ "Об общих принципах организации местного самоуправления";
</t>
  </si>
  <si>
    <t xml:space="preserve">16.10.2003, не установлен; </t>
  </si>
  <si>
    <t xml:space="preserve">Гл.3, ст.15, п.1, п.п.11       </t>
  </si>
  <si>
    <t>п.1-2</t>
  </si>
  <si>
    <t>Решение Думы Колпашевского района от 08.10.2005 № 418 "Об утверждении положений " (Приложение 1)</t>
  </si>
  <si>
    <t>Гл. 6- 9 Положения</t>
  </si>
  <si>
    <t>ст. 2-4</t>
  </si>
  <si>
    <t>01.05.2006 вводиться в действие ежегодно</t>
  </si>
  <si>
    <t>Постановление Правительства РФ от 7 марта 1995 г. N 239 "О мерах по упорядочению государственного регулирования цен (тарифов)"</t>
  </si>
  <si>
    <t>п. 1 абз. 4</t>
  </si>
  <si>
    <t>16.03.1995, не установлен</t>
  </si>
  <si>
    <t>ст. 2-5</t>
  </si>
  <si>
    <t>гр.15</t>
  </si>
  <si>
    <t>01.01.2007, не установлен</t>
  </si>
  <si>
    <t>Физкультурно - оздоровительная работа и спортивные мероприятия</t>
  </si>
  <si>
    <t>п. 1-2</t>
  </si>
  <si>
    <t>Расходы на стимулирующие выплаты за высокие результаты и качество выполняемых работ в муниципальных общеобразовательных учреждениях за счёт средств межбюджетных трансфертов из областного бюджета</t>
  </si>
  <si>
    <t>28.02.2006, не установлен</t>
  </si>
  <si>
    <t>2.1.37.</t>
  </si>
  <si>
    <t>Гл.3, ст.15, п.1, п.п.5</t>
  </si>
  <si>
    <t>организация мероприятий межпоселенческого характера по охране окружающей среды</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</si>
  <si>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</si>
  <si>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п. 1-5</t>
  </si>
  <si>
    <t>формирование и содержание муниципального архива, включая хранение архивных фондов поселений</t>
  </si>
  <si>
    <t>2.1.4.</t>
  </si>
  <si>
    <t>2.1.18.</t>
  </si>
  <si>
    <t>Мероприятия по организации оздоровительной компании</t>
  </si>
  <si>
    <t>гр.3</t>
  </si>
  <si>
    <t>гр.4</t>
  </si>
  <si>
    <t>гр.5</t>
  </si>
  <si>
    <t>гр.6</t>
  </si>
  <si>
    <t>гр.7</t>
  </si>
  <si>
    <t>гр.8</t>
  </si>
  <si>
    <t>гр.9</t>
  </si>
  <si>
    <t>гр.10</t>
  </si>
  <si>
    <t>гр.11</t>
  </si>
  <si>
    <t>гр.12</t>
  </si>
  <si>
    <t>Организация предоставления общедоступного и бесплатного начального общего, основного общего, среднего (полного) общего образования на территории муниципального образования "Колпашевский район"</t>
  </si>
  <si>
    <t>0901</t>
  </si>
  <si>
    <t>Расходы на содержание МУ "Агентство по управлению муниципальным имуществом и размещению муниципального заказа"</t>
  </si>
  <si>
    <t>п. 1-3</t>
  </si>
  <si>
    <t>29.02.1993, не установлен</t>
  </si>
  <si>
    <t>ст. 5</t>
  </si>
  <si>
    <t>Организация предоставления дополнительного образования на территории муниципального района</t>
  </si>
  <si>
    <t>2.1.31.</t>
  </si>
  <si>
    <t>организация и осуществление мероприятий межпоселенческого характера по работе с детьми и молодежью</t>
  </si>
  <si>
    <t>Субсидии на государственную поддержку малого предпринимательства включая крестьянские (фермерские) хозяйства</t>
  </si>
  <si>
    <t>0102</t>
  </si>
  <si>
    <t>2.1.2.</t>
  </si>
  <si>
    <t>01.01.2008, не установлен</t>
  </si>
  <si>
    <t>2.1.34.</t>
  </si>
  <si>
    <t>2.1.22.</t>
  </si>
  <si>
    <t>0105</t>
  </si>
  <si>
    <t>2.1.25.</t>
  </si>
  <si>
    <t>2.1.12.</t>
  </si>
  <si>
    <t>2.1.28.</t>
  </si>
  <si>
    <t>Нормативные правовые акты, договоры, соглашения муниципальных образований</t>
  </si>
  <si>
    <t>плановый период</t>
  </si>
  <si>
    <t>Наименование и реквизиты нормативного правового акта</t>
  </si>
  <si>
    <t>2.1.27.</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</si>
  <si>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</si>
  <si>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</si>
  <si>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Расходы на осуществление казначейского исполнения бюджета</t>
  </si>
  <si>
    <t>Решение Думы Колпашевского района от 14.09.2005 № 401 "О расходах на осуществление казначейского исполнения бюджета муниципального образования "Колпашевский район" (в редакции от 29.06.06 № 164)</t>
  </si>
  <si>
    <t>2.2.</t>
  </si>
  <si>
    <t>ст. 1-2</t>
  </si>
  <si>
    <t>0107</t>
  </si>
  <si>
    <t>0502</t>
  </si>
  <si>
    <t>0408</t>
  </si>
  <si>
    <t>0902</t>
  </si>
  <si>
    <t>0707</t>
  </si>
  <si>
    <t>0309</t>
  </si>
  <si>
    <t>0405</t>
  </si>
  <si>
    <t>Расходы, связанные с организацией операций с муниципальным имуществом</t>
  </si>
  <si>
    <t>ст.15.1, п.2</t>
  </si>
  <si>
    <t>Код  бюджетной классификации (Рз, Прз)</t>
  </si>
  <si>
    <t>01.07.2007, не установлен</t>
  </si>
  <si>
    <t xml:space="preserve">Закон Томской области от 14 августа 2007 г. N 170-ОЗ "О межбюджетных отношениях в Томской области" </t>
  </si>
  <si>
    <t>ст. 15</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</si>
  <si>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</si>
  <si>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п. 7-9 Положения</t>
  </si>
  <si>
    <t>Решение Думы Колпашевского района от 10.12.2005 № 31 "Об утверждении положения об организации предоставления дополнительного образования и финансирования учреждений дополнительного образования детей в Колпашевском районе"</t>
  </si>
  <si>
    <t>п. 4-6 Положения</t>
  </si>
  <si>
    <t>Закон Томской области от 28.12.2007 № 298-ОЗ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в Томской области"</t>
  </si>
  <si>
    <t>01.01.2008, вводится ежегодно ЗТО об областном бюджете на очередной финансовый год</t>
  </si>
  <si>
    <t>Федеральный закон от 12 июня 2002 г. N 67-ФЗ "Об основных гарантиях избирательных прав и права на участие в референдуме граждан Российской Федерации"</t>
  </si>
  <si>
    <t>Решение Думы Колпашевского района от 31.10.2006 № 222 "Об утверждении положения о присвоении звания "Человек года" на территории муниципального образования "Колпашевский район"</t>
  </si>
  <si>
    <t>0801</t>
  </si>
  <si>
    <t>2.3.</t>
  </si>
  <si>
    <t>01.01.2010. не установлен</t>
  </si>
  <si>
    <t>Мероприятия в области сельскохозяйственного производства</t>
  </si>
  <si>
    <t xml:space="preserve">п. 2-5 Положения,      </t>
  </si>
  <si>
    <t>30.03.2007, не установлен</t>
  </si>
  <si>
    <t>участие в предупреждении и ликвидации последствий чрезвычайных ситуаций на территории муниципального района</t>
  </si>
  <si>
    <t>Расходы для финансового обеспечения переданных полномочий по составлению (изменению и дополнению) списков кандидатов в присяжные заседатели федеральных судов общей юрисдикции в РФ</t>
  </si>
  <si>
    <t>содержание на территории муниципального района межпоселенческих мест захоронения, организация ритуальных услуг</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</si>
  <si>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</si>
  <si>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</si>
  <si>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п. 1</t>
  </si>
  <si>
    <t>01.01.2005, не установлен</t>
  </si>
  <si>
    <t>01.07.2010, до окнчания срока действия ЗТО от 28.12.2007 № 298-ОЗ</t>
  </si>
  <si>
    <t>Расходы на содержание аппарата Администрации Колпашевского района</t>
  </si>
  <si>
    <t>0104</t>
  </si>
  <si>
    <t>п. 1-4</t>
  </si>
  <si>
    <t>01.01.2008, вводиться ежегодно ЗТО "Об областном бюджете на очередной финансовый год"</t>
  </si>
  <si>
    <t>ст. 3,6</t>
  </si>
  <si>
    <t>Федеральный закон от 21 декабря 1996 г. N 159-ФЗ "О дополнительных гарантиях по социальной поддержке детей-сирот и детей, оставшихся без попечения родителей"</t>
  </si>
  <si>
    <t>ст. 8</t>
  </si>
  <si>
    <t>27.12.1998, не установлен</t>
  </si>
  <si>
    <t>1004</t>
  </si>
  <si>
    <t>п.2-4 Положения             п.1</t>
  </si>
  <si>
    <t>01.01.2006, не установлен            01.01.2009, не установлен</t>
  </si>
  <si>
    <t>2.1.9.</t>
  </si>
  <si>
    <t>п. 4-7</t>
  </si>
  <si>
    <t>вводиться в действие ежегодно</t>
  </si>
  <si>
    <t>ст. 11, п. 1</t>
  </si>
  <si>
    <t>п.1-6</t>
  </si>
  <si>
    <t>Наименование вопроса местного значения, расходного обязательства</t>
  </si>
  <si>
    <t>установление, изменение и отмена местных налогов и сборов муниципального района</t>
  </si>
  <si>
    <t>организация утилизации и переработки бытовых и промышленных отходов</t>
  </si>
  <si>
    <t>2.1.32.</t>
  </si>
  <si>
    <t>01.07.2010- до окончания срока действия ЗТО от 07.07.2009 № 104-ОЗ</t>
  </si>
  <si>
    <t xml:space="preserve">01.07.2010, до окончания срока действия ЗТО от 11.09.2007 № 188-ОЗ </t>
  </si>
  <si>
    <t>Расходы на организацию отдыха детей в каникулярное время за счёт средств субсидии из областного бюджета</t>
  </si>
  <si>
    <t>Организация предоставления дошкольного образования</t>
  </si>
  <si>
    <t>0701</t>
  </si>
  <si>
    <t>0412</t>
  </si>
  <si>
    <t>фактически исполнено</t>
  </si>
  <si>
    <t>гр.0</t>
  </si>
  <si>
    <t>гр.2</t>
  </si>
  <si>
    <t>Номер статьи, части, пункта, подпункта, абзаца</t>
  </si>
  <si>
    <t>Дата вступления в силу и срок действия</t>
  </si>
  <si>
    <t>запланировано</t>
  </si>
  <si>
    <t>финансирование расходов на содержание органов местного самоуправления муниципальных районов</t>
  </si>
  <si>
    <t>2.1.17.</t>
  </si>
  <si>
    <t>2.1.15.</t>
  </si>
  <si>
    <t>2.1.38.</t>
  </si>
  <si>
    <t>п. 3-4 Положения</t>
  </si>
  <si>
    <t>Трудовой кодекс РФ</t>
  </si>
  <si>
    <t>ст. 325,326</t>
  </si>
  <si>
    <t>ст. 33</t>
  </si>
  <si>
    <t>01.02.2002, не установлен</t>
  </si>
  <si>
    <t>14.07.2006, не установлен</t>
  </si>
  <si>
    <t>Решение Думы Колпашевского района  от 08.02.2006 № 79 "О порядке использования субвенции на выплату педагогическим работникам вознаграждения за выполнение функции классного руководителя (в редакции от 28.04.06 № 137; от 29.11.06 № 223; от  29.06.07  № 332, от 28.01.2008 № 423, от 28.01.2010 № 785)</t>
  </si>
  <si>
    <t>01.01.2006, до окончания срока действия ЗТО от 27.01.2006 № 3-ОЗ</t>
  </si>
  <si>
    <t>2.1.13.</t>
  </si>
  <si>
    <t>п.1</t>
  </si>
  <si>
    <t>ст. 9-13</t>
  </si>
  <si>
    <t>0409</t>
  </si>
  <si>
    <t xml:space="preserve">Закон Томской области от 11 сентября 2007 г. N 198-ОЗ "О муниципальной службе в Томской области" </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</si>
  <si>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</si>
  <si>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</si>
  <si>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 xml:space="preserve">Районный фонд финансовой поддержки поселений в части собственных средств </t>
  </si>
  <si>
    <t xml:space="preserve">28.04.2008, не установлен </t>
  </si>
  <si>
    <t>0903</t>
  </si>
  <si>
    <t>0904</t>
  </si>
  <si>
    <t>Расходы на осуществление государственных полномочий по обеспечению жилыми помещениями детей - сирот и детей, оставшихся без попечения родителей, а также лиц из их числа, не имеющих закрепленного жилого помещения, за счет средств субвенции из областного бюджета</t>
  </si>
  <si>
    <t>Предупреждение и ликвидация последствий чрезвычайных ситуаций и стихийных бедствий природного и техногенного характера</t>
  </si>
  <si>
    <t>Подготовка населения и организация к действиям в чрезвычайной ситуации в мирное и военное время</t>
  </si>
  <si>
    <t>Расходы на обеспечение условий для развития физической культуры и массового спорта, за счет субсидии из областного бюджета</t>
  </si>
  <si>
    <t>Расходы на выплату вознаграждения гражданам, удостоенным звания "Человек года" на территории МО "Колпашевский район"</t>
  </si>
  <si>
    <t>Расходы на выплату вознаграждения гражданам, удостоенным звания "Почетный житель Колпашевского района"</t>
  </si>
  <si>
    <t xml:space="preserve">Закон Томской области от 14 мая 2005 г. N 78-ОЗ "О гарантиях и компенсациях за счет средств областного бюджета для лиц, проживающих в местностях, приравненных к районам Крайнего Севера" </t>
  </si>
  <si>
    <t>п 4.1 - 6.1 Положения</t>
  </si>
  <si>
    <t>Расходы на ремонт муниципальных объектов социальной сферы, закреплённых на праве оперативного управления за муниципальными учреждениями культуры, здравоохранения, образования, за счёт средств местного бюджета</t>
  </si>
  <si>
    <t>Гл.3, ст.15, п.1, п.п.11</t>
  </si>
  <si>
    <t>2.1.3.</t>
  </si>
  <si>
    <t>ст. 4-5</t>
  </si>
  <si>
    <t>Расходы на организацию проведения районных мероприятий в сфере образования</t>
  </si>
  <si>
    <t>01.07.2010, до окончания срока действия ЗТО от 24.11.2009 № 261-ОЗ</t>
  </si>
  <si>
    <t>2.</t>
  </si>
  <si>
    <t>Расходные обязательства муниципальных районов</t>
  </si>
  <si>
    <t>2.1.11.</t>
  </si>
  <si>
    <t>Расходы на содержание аппарата УФЭП</t>
  </si>
  <si>
    <t>0106</t>
  </si>
  <si>
    <t>Резервный фонд местной администрации</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</si>
  <si>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</si>
  <si>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Решение Думы Колпашевского района от 28.12.2005 № 50 "Об утверждении Положения о муниципальном архиве Колпашевского района"</t>
  </si>
  <si>
    <t>2.1.16.</t>
  </si>
  <si>
    <t>организация охраны общественного порядка на территории муниципального района муниципальной милицией</t>
  </si>
  <si>
    <t>2.1.21.</t>
  </si>
  <si>
    <t>01.07.2010, до окончания срока действия ЗТО от 29.12.2005 № 248-ОЗ</t>
  </si>
  <si>
    <t xml:space="preserve">01.07.2010- до окончания срока действия ЗТО от 15.12.2004 № 246-ОЗ </t>
  </si>
  <si>
    <t>01.08.2009, не установлен</t>
  </si>
  <si>
    <t>Осуществление деятельности и обеспечение руководства в сфере образования на территории муниципального района</t>
  </si>
  <si>
    <t>осуществление мероприятий по обеспечению безопасности людей на водных объектах, охране их жизни и здоровья</t>
  </si>
  <si>
    <t>Расходы на содержание Думы Колпашевского района</t>
  </si>
  <si>
    <t>0103</t>
  </si>
  <si>
    <t>0406</t>
  </si>
  <si>
    <t>1003</t>
  </si>
  <si>
    <t>01.06.2006, не установлен</t>
  </si>
  <si>
    <t>п.1-4</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</si>
  <si>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</si>
  <si>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Гл. 4, ст. 11, п.1-2 Положения</t>
  </si>
  <si>
    <t>Расходы на реализацию долгосрочной целевой программы "Здоровый ребенок" на 2011-2013 годы"</t>
  </si>
  <si>
    <t>Расходы на обслуживание навигационным ограждением судового хода пассажирских линий</t>
  </si>
  <si>
    <t>0113</t>
  </si>
  <si>
    <t>0111</t>
  </si>
  <si>
    <t>Районный фонд финансовой поддержки поселений в части исполнения государственных полномочий по расчету и предоставлению дотаций поселениям</t>
  </si>
  <si>
    <t>Иные межбюджетные трансферты на оплату труда руководителям и специалистам муниципальных учреждений культуры и искусства, в части выплаты надбавок и доплат к тарифной ставке (должностному окладу) за счет средств субсидии</t>
  </si>
  <si>
    <t>Иные межбюджетные трансферты на обеспечение условий для развития физической культуры и массового спорта за счет средств субсидии</t>
  </si>
  <si>
    <t>Иные межбюджетные трансферты на компенсацию расходов по организации электроснабжения от дизельных электростанций за счет средств субсидии</t>
  </si>
  <si>
    <t>Иные межбюджетные трансферты на создание условий для управления многоквартирными домами  за счет средств субсидии</t>
  </si>
  <si>
    <t>Расходы на реализацию долгосрочной целевой программы "Предоставление молодым семьям государственной поддержки на приобретение (строительство) жилья на территории Колпашевского района на 2011-2015 годы"</t>
  </si>
  <si>
    <t>1401</t>
  </si>
  <si>
    <t xml:space="preserve">Расзходы на оплату потребления бюджетными учреждениями Колпашевского района электроэнергии, вырабатываемой дизельными электростанциями, по тарифам, свыше тарифов, установленных для централизованного электроснабжения </t>
  </si>
  <si>
    <t>Расходы на осуществление отдельных государственных полномочий по воспитанию и обучению детей -инвалидов в муниципальных дошкольных образовательных учреждениях за счет средств субвенции из областного бюджета</t>
  </si>
  <si>
    <t>Расходы на проведение работ по эксплуатации гидротехнических сооружений</t>
  </si>
  <si>
    <t>Расходы на осуществление отдельных государственных полномочий по созданию и обеспечению деятельности комиссии по делам несовершеннолетних и защите их  прав, за счет средств субвенции из областного бюджета</t>
  </si>
  <si>
    <t>Расходы на осуществление  государственных полномочий по регистрации и учету граждан, имеющих право на получение социальных выплат для приобретения жилья в связи с переселением из районнов Крайнего Севера и приравненных к ним местностей, за счет средств субвенции из областного бюджета</t>
  </si>
  <si>
    <t>Расходы на осуществление отдельных государственных полномочий по выплате надбавок к тарифной ставке (должностному окладу) педагогическим работникам и руководителям муниципальных образовательных учреждений</t>
  </si>
  <si>
    <t>01.07.2010, до окончания действия ЗТО от 14.10.2005 № 191-ОЗ</t>
  </si>
  <si>
    <t>Расходы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за счет средств субвенции из областного бюджета</t>
  </si>
  <si>
    <t>Расходы на осуществление отдельных государственных полномочий на обеспечение одеждой, обувью, мягким инвентарем, оборудованием и единовременным денежным пособием детей -сирот и детей, оставшихся без попечения родителей,  а также лиц из числа детей- сирот и детей, оставшихся без попечения родителей, - выпускников муниципальных образовательных учреждений, находящихся (находившихся) под опекой (попечительством) или в приемных семьях и т.д., за счет средств субвенции из областного бюджета</t>
  </si>
  <si>
    <t>Расходы на осуществление отдельных государственных полномочий по хранению, комплектованию, учету и использованию архивных документов, относящихся к собственности Томской области, за счет средств субвенции из областого бюджета</t>
  </si>
  <si>
    <t>01.07.2010, до окончания срока действия ЗТО от 10.11.2006 № 261-ОЗ</t>
  </si>
  <si>
    <t>Расходы на осуществление отдельных государственных полномочий по организации и осуществлению деятельности по опеке и попечительчтву в Томской области, за счет средств субвенции из областного бюджета</t>
  </si>
  <si>
    <t>п.1.3.</t>
  </si>
  <si>
    <t>Расходы на осуществление отдельных государственных полномочий по созданию и обеспечению деятельности административных комиссий в Томской области за счет средств субвенций из областного бюджета</t>
  </si>
  <si>
    <t>Расходы на осуществление отдельных государственных полномочий по предоставлению, переоформлению и изъятию горных отводов для разработки месторождений  и проявлений общераспространенных полезных ископаемых, за счет средств субвенции из областного бюджета</t>
  </si>
  <si>
    <t>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рамках общеобразовательных программ в МОУ</t>
  </si>
  <si>
    <t>Расходы на выплату доплат к ежемесячному вознаграждению за выполнение функций классного руководителя педагогическим работникам МОУ Томской области в классах с наполняемостью свыше 25 человек, за счет средств субвенции из областного бюджета</t>
  </si>
  <si>
    <t>Расходы на выплату ежемесячного вознаграждения за выполнение функций классного руководителя педагогическим работникам МОУ, за счет средств субвенции из федерального бюджета</t>
  </si>
  <si>
    <t>01.07.2010 - до окончания срока действия ЗТО от 29.12.2007 № 320-ОЗ</t>
  </si>
  <si>
    <t>13.07.2010, не установлен</t>
  </si>
  <si>
    <t>Содержание автомобильных дорог общего пользования</t>
  </si>
  <si>
    <t>срок дейстия</t>
  </si>
  <si>
    <t>п.4</t>
  </si>
  <si>
    <t>01.01.2011- 31.12.2015</t>
  </si>
  <si>
    <t>Постановление Администрации Колпашевского района от 14.10.2010 № 1289 "Об утверждении долгосрочной целевой программы "Здоровый ребенок" на 2011 - 2013 годы"</t>
  </si>
  <si>
    <t>01.01.2011- 31.12.2013</t>
  </si>
  <si>
    <t>Решение Думы Колпашевского района от 18.06.2009 № 668 "Об утверждении Положения об организации и осуществлении мероприятий по гражданской обороне в Колпашевском районе"</t>
  </si>
  <si>
    <t>п.18 Положения</t>
  </si>
  <si>
    <t>18.06.2009- не установлен</t>
  </si>
  <si>
    <t>Решение Думы Колпашевского района от 27.02.2007 № 297 "Об утверждении Положения о формировании, пополнении и учете районного страхового (аварийного) запаса материально-технических ресурсов для предприятий ЖКХ Колпашевского района"</t>
  </si>
  <si>
    <t>п.3 Положения</t>
  </si>
  <si>
    <t>27.02.2007- не установлен</t>
  </si>
  <si>
    <t>п.8.2.1</t>
  </si>
  <si>
    <t>01.08.2006- не ограничен</t>
  </si>
  <si>
    <t>Расходы на реализацию мероприятий по созданию условий для развития местного традиционного народного художественного творчества в поселениях, входящих в состав Колпашевского района</t>
  </si>
  <si>
    <t>2.3.1.</t>
  </si>
  <si>
    <t>2.3.2.</t>
  </si>
  <si>
    <t>2.3.3.</t>
  </si>
  <si>
    <t>Расходы на осуществление отдельных государственных полномочий по назначению и выплате единовременного пособия при передаче ребенка на воспитание в семью</t>
  </si>
  <si>
    <t>2.3.4.</t>
  </si>
  <si>
    <t>Осуществление ежемесячной выплаты денежных средств опекунам (попечителям) на содержание детей и обеспечение денежными средствами лиц из числа детей-сирот и детей, оставшихся без попечения родителей, находившихся под опекой (попечительством), в приемной семье и продолжающих обучение в муниципальных общеобразовательных учреждениях</t>
  </si>
  <si>
    <t>2.3.5.</t>
  </si>
  <si>
    <t>2.3.8.</t>
  </si>
  <si>
    <t>2.3.9.</t>
  </si>
  <si>
    <t>2.3.10.</t>
  </si>
  <si>
    <t>2.3.11.</t>
  </si>
  <si>
    <t>2.3.12.</t>
  </si>
  <si>
    <t>2.3.13.</t>
  </si>
  <si>
    <t>2.3.14.</t>
  </si>
  <si>
    <t>Выплата гражданам адресных субсидий на оплату жилья и коммунальных услуг</t>
  </si>
  <si>
    <t>2.3.15.</t>
  </si>
  <si>
    <t>2.3.16.</t>
  </si>
  <si>
    <t>Обеспечение предоставления субсидий гражданам на оплату жилого помещения и коммунальных услуг</t>
  </si>
  <si>
    <t>2.3.17.</t>
  </si>
  <si>
    <t>Предоставление субсидий на уплату части процентной ставки по кредитам, привлекаемым гражданами РФ, постоянно проживающими в Томской области, в российских кредитных организациях на газификацию (модернизацию системы отопления) принадлежащего им на праве собственности частного жилищного фонда</t>
  </si>
  <si>
    <t>2.3.18.</t>
  </si>
  <si>
    <t>Расчет и предоставление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t>
  </si>
  <si>
    <t>2.3.19.</t>
  </si>
  <si>
    <t>Организация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муниципальных специальных (коррекционных) образовательных учреждениях для обучающихся, воспитанников с ограниченными возможностями здоровья</t>
  </si>
  <si>
    <t>2.3.20.</t>
  </si>
  <si>
    <t>Предоставление гражданам субсидий на оплату жилого помещения и коммунальных услуг</t>
  </si>
  <si>
    <t>2.3.21.</t>
  </si>
  <si>
    <t>2.3.22.</t>
  </si>
  <si>
    <t>2.3.25.</t>
  </si>
  <si>
    <t>2.3.26.</t>
  </si>
  <si>
    <t>2.3.27.</t>
  </si>
  <si>
    <t>2.3.28.</t>
  </si>
  <si>
    <t>на осуществление управленческих функций органами местного самоуправления</t>
  </si>
  <si>
    <t>расходы на содержание единой дежурно-диспетчерской службы</t>
  </si>
  <si>
    <t>Гл. 1-2 Положения</t>
  </si>
  <si>
    <t>01.01.2011, не установлен</t>
  </si>
  <si>
    <t>Расходы на реализацию долгосрочной целевой программы "Медецинские кадры"  на 2011 - 2013 годы</t>
  </si>
  <si>
    <t>Решенин Думы Колпашевского района от 14.07.2006 № 181 "Об утверждении Положения об организации работ по содержанию и ремонту, автомобильных дорог общего пользования между населенными пунктами и дорожных сооружений вне границ населенных пунктов в границах МО "Колпашевский район" (в редакции от 17.07.2008 № 501, от 29.09.2010 № 919)</t>
  </si>
  <si>
    <t>Гл. 2-6 Положения</t>
  </si>
  <si>
    <t>01.08.2006, не установлен</t>
  </si>
  <si>
    <t>Расходы на предоставление субсидии на возмещение недополученных доходов, связвнных с предоставлением льготных услуг по перевозке речным транспортом населения</t>
  </si>
  <si>
    <t>п.1-5</t>
  </si>
  <si>
    <t>п.1.3</t>
  </si>
  <si>
    <t>Федеральный Закон от 12.01.1996 № 7-ФЗ "О некоммерческих организациях"</t>
  </si>
  <si>
    <t>24.01.1996, не установлен</t>
  </si>
  <si>
    <t>Постановление Администрации Томской области от 13 мая 2010 г. N 94а "О Порядке предоставления из областного бюджета субсидий бюджетам муниципальных образований Томской области и их расходования"</t>
  </si>
  <si>
    <t>п.2 п.п3, п.17</t>
  </si>
  <si>
    <t>13.05.2010, не установлен</t>
  </si>
  <si>
    <t>ст.4</t>
  </si>
  <si>
    <t>Федеральный закон от 12.02.1998 N 28-ФЗ "О гражданской обороне"</t>
  </si>
  <si>
    <t>ст.18</t>
  </si>
  <si>
    <t>16.02.1998, не установлен</t>
  </si>
  <si>
    <t>Закон Томской области от 11.11.2005 N 206-ОЗ "О защите населения и территорий Томской области от чрезвычайных ситуаций природного и техногенного характера"</t>
  </si>
  <si>
    <t>ст.10, 11</t>
  </si>
  <si>
    <t>03.12.2005, не установлен</t>
  </si>
  <si>
    <t>Постановление Администрации Томской области от 17.08.2007 N 122а "Об утверждении Положения о территориальной подсистеме единой государственной системы предупреждения и ликвидации чрезвычайных ситуаций Томской области"</t>
  </si>
  <si>
    <t>17.08.2007, не установлен</t>
  </si>
  <si>
    <t>Распоряжение Администрации Томской области от 16.11.2010 N 990-ра "Об организации обучения населения в области гражданской обороны, защиты от чрезвычайных ситуаций природного и техногенного характера"</t>
  </si>
  <si>
    <t>16.11.2010, не установлен</t>
  </si>
  <si>
    <t>Постановление Администрации Томской области от 28.01.2011 N 19а "О порядке предоставления иных межбюджетных трансфертов на стимулирующие выплаты за высокие результаты и качество выполняемых работ в муниципальных общеобразовательных учреждениях"</t>
  </si>
  <si>
    <t>10.02.2011, не установлен</t>
  </si>
  <si>
    <t>п.2 п.п.8), п.22</t>
  </si>
  <si>
    <t>ст. 1</t>
  </si>
  <si>
    <t>Закон Томской области от 13.12.2006 N 314-ОЗ "О предоставлении субсидий местным бюджетам на обеспечение условий для развития физической культуры и массового спорта"</t>
  </si>
  <si>
    <t>07.01.2007, не установлен</t>
  </si>
  <si>
    <t>Закон Томской области от 06.04.2009 N 47-ОЗ "О профилактике правонарушений в Томской области"</t>
  </si>
  <si>
    <t xml:space="preserve">Федеральный Закон от 06.10.2003 № 131-ФЗ "Об общих принципах организации местного самоуправления" </t>
  </si>
  <si>
    <t>Гл. 4</t>
  </si>
  <si>
    <t>25.04.2009, не установлен</t>
  </si>
  <si>
    <t>вводится ежегодно ЗТО об областном бюджете на очередной финансовый год</t>
  </si>
  <si>
    <t>Федеральный закон от 22.10.2004 N 125-ФЗ "Об архивном деле в Российской Федерации"</t>
  </si>
  <si>
    <t>ст. 18</t>
  </si>
  <si>
    <t>27.10.2004, не установлен</t>
  </si>
  <si>
    <t>Федеральный закон от 24.06.1999 N 120-ФЗ "Об основах системы профилактики безнадзорности и правонарушений несовершеннолетних"</t>
  </si>
  <si>
    <t>Закон Томской области от 29.12.2005 N 241-ОЗ "О наделении органов местного самоуправления государственными полномочиями по созданию и обеспечению деятельности комиссий по делам несовершеннолетних и защите их прав"</t>
  </si>
  <si>
    <t xml:space="preserve">Закон Томской области от 10.11.2006 N 261-ОЗ "О наделении органов местного самоуправления отдельными государственными полномочиями по хранению, комплектованию, учету и использованию архивных документов, относящихся к собственности Томской области" </t>
  </si>
  <si>
    <t>Федеральный закон от 24.04.2008 N 48-ФЗ "Об опеке и попечительстве"</t>
  </si>
  <si>
    <t>01.09.2008, не установлен</t>
  </si>
  <si>
    <t>Закон Томской области от 15.12.2004 N 246-ОЗ "О наделении органов местного самоуправления отдельными государственными полномочиями в области социальной поддержки в отношении детей-сирот и детей, оставшихся без попечения родителей, а также лиц из числа детей-сирот и детей, оставшихся без попечения родителей"</t>
  </si>
  <si>
    <t>ст.1 п.п.1)</t>
  </si>
  <si>
    <t xml:space="preserve">Закон Томской области от 14.10.2005 N 191-ОЗ "О наделении органов местного самоуправления отдельными государственными полномочиями по расчету и предоставлению дотаций поселениям Томской области за счет средств областного бюджета" </t>
  </si>
  <si>
    <t>Закон Томской области от 29.12.2005 N 248-ОЗ "О наделении органов местного самоуправления отдельными государственными полномочиями по государственной поддержке сельскохозяйственного производства"</t>
  </si>
  <si>
    <t>Закон Томской области от 15.12.2004 N 248-ОЗ "О наделении органов местного самоуправления отдельными государственными полномочиями по выплате надбавок к тарифной ставке (должностному окладу) педагогическим работникам и руководителям муниципальных образовательных учреждений"</t>
  </si>
  <si>
    <t>Постановление Правительства РФ от 31.12.2010 N 1238 "О порядке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t>
  </si>
  <si>
    <t xml:space="preserve">01.01.2011, не установлен; </t>
  </si>
  <si>
    <t>Закон Томской области от 27.01.2006 N 3-ОЗ "Об условиях и порядке выплаты педагогическим работникам областных государственных и муниципальных образовательных учреждений Томской области вознаграждения за выполнение функций классного руководителя"</t>
  </si>
  <si>
    <t xml:space="preserve">Закон Томской области от 17.12.2007 N 276-ОЗ "О выделении субвенций местным бюджетам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рамках общеобразовательных программ в муниципальных общеобразовательных учреждениях" </t>
  </si>
  <si>
    <t>Федеральный закон от 25.10.2002 № 125-ФЗ "О жилищных субсидиях гражданам, выезжающим из районов Крайнего Севера и приравненных к ним местностей"</t>
  </si>
  <si>
    <t>01.01.2003, не установлен</t>
  </si>
  <si>
    <t xml:space="preserve">Закон Томской области от 13.04.2006 N 73-ОЗ "О наделении органов местного самоуправления государственными полномочиями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t>
  </si>
  <si>
    <t xml:space="preserve">Закон Томской области от 18.03.2003 N 36-ОЗ "О наделении органов местного самоуправления Томской области отдельными государственными полномочиями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t>
  </si>
  <si>
    <t>Федеральный закон от 20.08.2004 N 113-ФЗ "О присяжных заседателях федеральных судов общей юрисдикции в Российской Федерации"</t>
  </si>
  <si>
    <t xml:space="preserve">Закон Томской области от 11.09.2007 N 188-ОЗ "О наделении органов местного самоуправления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закрепленного жилого помещения" </t>
  </si>
  <si>
    <t>ст.5</t>
  </si>
  <si>
    <t>вводится в действие ежегодно</t>
  </si>
  <si>
    <t>Федеральный закон от 21 декабря 1996 г. N 159-ФЗ
"О дополнительных гарантиях по социальной поддержке детей-сирот и детей, оставшихся без попечения родителей"</t>
  </si>
  <si>
    <t>23.12.1996, не установлен</t>
  </si>
  <si>
    <t xml:space="preserve">Закон Томской области от 07.07.2009 N 104-ОЗ "О наделении органов местного самоуправления отдельными государственными полномочиями по предоставлению, переоформлению и изъятию горных отводов для разработки месторождений и проявлений общераспространенных полезных ископаемых" </t>
  </si>
  <si>
    <t>ст.1 п.п.5)</t>
  </si>
  <si>
    <t>Закон Томской области от 24.11.2009 N 261-ОЗ "О наделении органов местного самоуправления отдельными государственными полномочиями по созданию и обеспечению деятельности административных комиссий в Томской области"</t>
  </si>
  <si>
    <t>Закон Томской области от 08.09.2009 N 173-ОЗ "О наделении органов местного самоуправления отдельными государственными полномочиями по воспитанию и обучению детей-инвалидов в муниципальных дошкольных образовательных учреждениях"</t>
  </si>
  <si>
    <t>ст. 1-6</t>
  </si>
  <si>
    <t>п.2</t>
  </si>
  <si>
    <t>Постановление Правительства РФ от 17.12.2010 N 1050 "О федеральной целевой программе "Жилище" на 2011 - 2015 годы"</t>
  </si>
  <si>
    <t>01.01.2010 -31.12.2015</t>
  </si>
  <si>
    <t>25.06.2002, не установлен</t>
  </si>
  <si>
    <t>Постановление Правительства РФ от 30.12.2003 N 794 "О единой государственной системе предупреждения и ликвидации чрезвычайных ситуаций"</t>
  </si>
  <si>
    <t>Федеральный закон от 29 декабря 2006 г. N 264-ФЗ
"О развитии сельского хозяйства"</t>
  </si>
  <si>
    <t>Кодекс Российской Федерации об административных правонарушениях
от 30 декабря 2001 г. N 195-ФЗ</t>
  </si>
  <si>
    <t>ст.22.1</t>
  </si>
  <si>
    <t>01.07.2002, не установлен</t>
  </si>
  <si>
    <t>Федеральный закон от 24 ноября 1995 г. N 181-ФЗ
"О социальной защите инвалидов в Российской Федерации"</t>
  </si>
  <si>
    <t>01.01.1996, не установлен</t>
  </si>
  <si>
    <t>МБТ на стимулирующие выплаты в муниципальных дошкольных общеобразовательных учреждениях</t>
  </si>
  <si>
    <t>Постановление Администрации Томской области от 10.02.2011 № 27а "О порядке предоставления иных межбюджетных трансфертов на стимулирующие выплаты в муниципальных дошкольных дошкольных образовательных учреждениях Томской области"</t>
  </si>
  <si>
    <t>Постановление Правительства РФ от 3.12.2002 г. N 858 "О федеральной целевой программе "Социальное развитие села до 2013 года"</t>
  </si>
  <si>
    <t>03.12.2002, не установлен</t>
  </si>
  <si>
    <t>ст.1</t>
  </si>
  <si>
    <t>Расходы на обеспечение организации и проведение подготовки и переподготовки медицинских кадров муниципальных учреждений здравоохранения за счет областного бюджета</t>
  </si>
  <si>
    <t>Решение Думы Колпашевского района от 29.08.2011 № 88 "Об использовании иных межбюджетных трансыертов на обеспечение организации и проведение подготовки и переподготовки медецинских кадров муниципальных учреждений здравоохранения"</t>
  </si>
  <si>
    <t>29.08.2011, не установлен</t>
  </si>
  <si>
    <t>Постановление Администрации Колпашевского района от 19.08.2011 № 836 "Об утверждении Порядка обеспечения организации и проведения подготовки и переподготовки медицинских кадров муниципальных учреждений здравоохранения"</t>
  </si>
  <si>
    <t>19.08.2011, не установлен</t>
  </si>
  <si>
    <t>расходы на содержание МКУ "Архив"</t>
  </si>
  <si>
    <t>Дотации на поддержку мер по обеспечению сбалансированности бюджетов поселений</t>
  </si>
  <si>
    <t>Закон Томской области от 07.09.2009 N 169-ОЗ "О взаимодействии органов государственной власти Томской области с Ассоциацией "Совет муниципальных образований Томской области"</t>
  </si>
  <si>
    <t>ст. 6,7</t>
  </si>
  <si>
    <t>26.09.2009, не установлен</t>
  </si>
  <si>
    <t>Постановление Администрации Колпашевского района от 29.11.2010 № 1453 "Об утверждении долгосрочной районной целевой  программы «Энергосбережение и повышение энергетической эффективности на территории Колпашевского района Томской области на период с 2010 по 2012 годы и на перспективу до 2020 года» (в редакции от 19.09.2011 № 983)</t>
  </si>
  <si>
    <t>29.11.2010- 31.12.2020</t>
  </si>
  <si>
    <t>Расходы на частичную оплату стоимости питания отдельных категорий обучающихся в муниципальных учреждениях Томской области, за счет средств иных межбюджетных трансфертов из областного бюджета</t>
  </si>
  <si>
    <t>Средства субсидии из областного бюджета на реализацию подпрограммы "Школьное окно"</t>
  </si>
  <si>
    <t>Решение Думы Колпашевского района от 29.08.2011 № 94 "О порядке использования средств субсидии из областного бюджета на реализацию подпрограммы "Школьное окно" долгосрочной целевой программы "Энергосбережение и повышение энергитической эффективности на территории Томской области на 2011- 2012 годы и на перспективу до 2020 года"</t>
  </si>
  <si>
    <t>29.08.2011- не установлен</t>
  </si>
  <si>
    <t>Постановление Администрации Томской области от 13.05.2010 г. N 94а "О Порядке предоставления из областного бюджета субсидий бюджетам муниципальных образований Томской области и их расходования"</t>
  </si>
  <si>
    <t>Расходы на ремонт муниципальных объектов социальной сферы, закрепленных на праве оперативного управления за муниципальными учреждениями культуры, здравоохранения, образования, за счет средств местного бюджета</t>
  </si>
  <si>
    <t>ст. 3</t>
  </si>
  <si>
    <t>Расходы на реализацию подпрограммы "Обеспечение жильем молодых семей" (ФЦП "Жилище" на 2011-2015гг.) (федеральный бюджет)</t>
  </si>
  <si>
    <t>Постановление Администрации Томской области от 26.04.2011 N 118а "О реализации на территории Томской области подпрограммы "Обеспечение жильем молодых семей" федеральной целевой программы "Жилище" на 2011-2015 годы и долгосрочной целевой программы "Обеспечение жильем молодых семей в Томской области на 2011-2015 годы"</t>
  </si>
  <si>
    <t>п.1 п.п.6)</t>
  </si>
  <si>
    <t>26.04.2011, 31.12.2015</t>
  </si>
  <si>
    <t>Закон Томской области от 17.08.2010 № 162а "Об утверждении долгосрочной целевой программы "Энергосбережение и повышение энергетической эффективности на территории Томской области на 2010 - 2012 годы и на перспективу до 2020 года"</t>
  </si>
  <si>
    <t>Решение Думы Колпашевского района от 25.11.2005 № 17 "О размере, условиях и порядке предоставления компенсации расходов по оплате стоимости проезда и провоза багажа в пределах РФ к месту использования отпуска и обратнодля лиц, работающих в учреждениях и организациях, финансируемых из бюджета Колпашевского района и о размере, условиях и порядке предоставления компенсации расходов по оплате стоимости проезда и провоза багажа в пределах РФ при переезде к новому месту жительства, в другую местность, за пределы района для лиц, работающих в учреждениях и организациях. финансируемых из бюджета Колпашевского района" (в редакции от 31.08.06 № 193; от 29.06.07 № 334, от 26.12.2007 № 402, от 28.08.2008 № 529, от 21.09.2009 № 706, от 13.07.2010 № 874, от 23.08.2010 № 908, от 23.08.2010 № 913, от 29.09.2010 № 931, от 16.12.2011 № 163)</t>
  </si>
  <si>
    <t>п.3</t>
  </si>
  <si>
    <t>Решение Думы Колпашевского района от 23.11.2009 № 734 "Об использовании средств местного бюджета на финансирование расходов, связанных с осуществлением перевозок водным транспортом обучающихся муниципальных общеобразовательных учреждений МО "Колпашевский район" (в редакции от 29.08.2011 № 90)</t>
  </si>
  <si>
    <t>01.09.2010- 31.12.2020</t>
  </si>
  <si>
    <t>Иные межбюджетные трансферты на дорожную деятельность в отношении автомобильных дорог местного значения, а также осуществление иных полномочий в области использования автомобильных дорог и осуществление дорожной деятельности</t>
  </si>
  <si>
    <t>Расходы на оказание медицинской помощи в отделении сестринского ухода детям, в возрасте до 4-х лет, оказавшихся без попечения родителей или иных законных представителей</t>
  </si>
  <si>
    <t>Расходы на выплату денежной компенсации донорам за сданную кровь</t>
  </si>
  <si>
    <t>Расходы на проведение конкурса "Развитие общественных инициатив"</t>
  </si>
  <si>
    <t>Решение Думы Колпашевского района от 29.11.2006 № 240 "Об утверждении Положения "Об организации и осуществлении мероприятий межпоселенческого характера по работе с детьми и молодежью на территории муниципального образования "Колпашевский район"</t>
  </si>
  <si>
    <t>Расходы на переподготовку кадров и повышение квалификации</t>
  </si>
  <si>
    <t>Решение Думы Колпашевского района от 23.01.2012 № 1 "О финансировании расходов на выплату вознаграждения донорам за зданную кровь"</t>
  </si>
  <si>
    <t>п.1,2,4,5</t>
  </si>
  <si>
    <t>01.01.2012, не установлен</t>
  </si>
  <si>
    <t>п.1,2</t>
  </si>
  <si>
    <t>Постановление Администрации Колпашевского района от 31.01.2012 № 78 "Об утверждении Порядка определения объёма и условий предоставления субсидии за счёт средств бюджета муниципального образования «Колпашевский район»   муниципальному бюджетному учреждению здравоохранения "Колпашевская ЦРБ" на ремонт муниципальных объектов здравоохранения"</t>
  </si>
  <si>
    <t>Решение Думы Колпашевского района от 13.02.2012 № 17 "О финансировании расходов отделения сестринского ухода и признании утратившими силу отдельных решений Думы Колпашевского района"</t>
  </si>
  <si>
    <t>Решение Думы Колпашевского района от 29.08.2011 № 100 "Об организации отделения сестринского ухода" (в редакции от 13.02.2012 № 17)</t>
  </si>
  <si>
    <t>Расходы на создание условий для оказания медицинской помощи населению на территории муниципального образования "Колпашевский район"</t>
  </si>
  <si>
    <t>Решение Думы Колпашевского района от 13.02.2012 № 19 "О финансировании расходов на создание условий для оказания медицинской помощи населению на территории муниципального образования "Колпашевский район" в соответствии с территориальной программой государственных гарантий оказания гражданам Российской Федерации бесплатной медицинской помощи"</t>
  </si>
  <si>
    <t>1102</t>
  </si>
  <si>
    <t xml:space="preserve">Постановление администрации Колпашевского района от 01.02.2012 № 88 "Об установлении расходных обязательств по осуществлению отдельных государственных полномочий по организации оказания первичной медико-санитарной помощи в амбулаторно-поликлинических, стационарно-поликлинических и больничных учреждениях, скорой медицинской помощи (за исключением санитарно-авиционной), медицинской помощи женщинам в период беременности, во время и после родов в соответствии с областной программой государственных гарантий оказания гражданам Российской Федерации бесплатной медицинской помощи на территории Томской области"  </t>
  </si>
  <si>
    <t>Постановление Администрации Колпашевского района от 30.06.2010 № 860 "Об установлении расходного обязательства муниципального образования "Колпашевский район" по осуществлению отдельных государственных полномочий по созданию и обеспечению деятельности комиссий по делам несовершенннолетних и защите их прав"</t>
  </si>
  <si>
    <t>01.07.2010, до окончания срока действия ЗТО от 29.12.2005 № 241-ОЗ</t>
  </si>
  <si>
    <t>Постановление Администрации Колпашевского района от 30.06.2010 № 863 "Об установлении расходных обязательств по осуществлению отдельных государственных полномочий"</t>
  </si>
  <si>
    <t xml:space="preserve">Постановление Администрации Колпашевского района от 29.06.2010 № 845 "Об установлении расходных обязательств по осуществлению отдельных государственных полномочий по расчету и предоставлению дотаций поселениям, входящим в состав МО "Колпашевский район" </t>
  </si>
  <si>
    <t xml:space="preserve">01.07.2010-до окончания срока действия ЗТО от 15.12.2004 № 248-ОЗ </t>
  </si>
  <si>
    <t>Постановление Администрации Колпашевского района от 30.06.2010 № 861 "Об установлении расходного бязательства МО "Колпашевский район" по осуществлению государственных полномочий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t>
  </si>
  <si>
    <t xml:space="preserve">Постановление Администрации Колпашевского района от 30.06.2010 № 862 "Об установлении расходных обязательств по осуществлению отдельных государственных полномочий по составлению (изменению и дополнению) списков кандидатов в присяжные заседатели федеральных судов общей юрисдикции в РФ"         </t>
  </si>
  <si>
    <t xml:space="preserve">Постановление Администрации Колпашевского района от 29.06.2010 № 846 "Об установлении расходных обязательств по осуществлению отдельных государственных полномочий по регулированию тарифов на перевозки пассажиров и багажа всеми видами общественного траснпорта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t>
  </si>
  <si>
    <t>01.07.2010-До окончания срока действия ЗТО от 18.03.2003 № 36-ОЗ</t>
  </si>
  <si>
    <t xml:space="preserve">Постановление Администрации Колпашевского района от 30.06.2010 №863 "Об установлении расходных обязательств по осуществлению отдельных государственных полномочий" </t>
  </si>
  <si>
    <t>Закон Томской области от 09.11.2011 N 299-ОЗ "О наделении органов местного самоуправления отдельными государственными полномочиями по организации оказания первичной медико-санитарной помощи в амбулаторно-поликлинических, стационарно-поликлинических и больничных учреждениях, скорой медицинской помощи (за исключением санитарно-авиационной), медицинской помощи женщинам в период беременности, во время и после родов в соответствии с областной программой государственных гарантий оказания гражданам Российской Федерации бесплатной медицинской помощи на территории Томской области"</t>
  </si>
  <si>
    <t>01.07.2010, до окончания срока действия ЗТО от 15.12.2004 № 246-ОЗ</t>
  </si>
  <si>
    <t>Постановление Администрации Колпашевского района от 30.06.2010 № 866 "Об установлении расходного обязательства МО "Колпашевский район" по осуществлению отдельных государственных полномочий по предоставлению, переоформлению и изъятию горных отводов для разработки месторождений и проявлений общераспространенных полезных ископаемых в Томской области"</t>
  </si>
  <si>
    <t>Постановление Администрации Колпашевского района от 30.06.2010 № 865 "Об установлении расходного обязательства МО "Колпашевский район" по осуществлению отдельных государственных полномочий по созданию и обеспечению деятельности административных комиссий"</t>
  </si>
  <si>
    <t>Устав Колпашевского района</t>
  </si>
  <si>
    <t xml:space="preserve">01.01.2012, не установлен </t>
  </si>
  <si>
    <t>31.05.2006, не установлен</t>
  </si>
  <si>
    <t xml:space="preserve">Закон Томской области от 28.12.2010 N 336-ОЗ "О предоставлении межбюджетных трансфертов" </t>
  </si>
  <si>
    <t>абз 7 п.1 ст.1</t>
  </si>
  <si>
    <t>Организация обучения основам энергосбережения руководителей и специалистов МУ в рамках ДЦП "Энергосбережение и повышение энергетической эффективности на территории Томской области"</t>
  </si>
  <si>
    <t>Расходы на содержани е счетной палаты Колпашевского района</t>
  </si>
  <si>
    <t>п.1,2,5</t>
  </si>
  <si>
    <t>23.04.2012, не установлен</t>
  </si>
  <si>
    <t>Решение Думы Колпашевского района от 14.07.2006 № 180 " Об утверждении Положения о создании условий для предоставления транспортных услуг населению и организации транспортного обслуживания населения по маршрутам между поселениями в границах МО "Колпашевский район" (в редакции от 29.11.2006 №237, от 27.04.2007 № 320, от 15.05.2008 № 477, от 08.09.2008 № 539)</t>
  </si>
  <si>
    <t>16.12.2011, не установлен</t>
  </si>
  <si>
    <t>Решение Думы Колпашевского района от 25.12.2009 № 774 "О порядке использования средств бюджета муниципального образования "Колпашевский район" на реализацию мероприятий по созданию условий для развития местного традиционного народного художественного творчества в поселениях, входящих в состав Колпашевского района" (в редакции от 16.04.2010 № 824, от 23.04.2012 № 66)</t>
  </si>
  <si>
    <t>1101</t>
  </si>
  <si>
    <t>Постановление Администрации Томской области от 6 марта 2012 г. N 84а "О финансовом обеспечении выплаты стипендии Губернатора Томской области молодым учителям областных государственных и муниципальных образовательных учреждений Томской области"</t>
  </si>
  <si>
    <t>п. 1,3</t>
  </si>
  <si>
    <t>2.1.81.</t>
  </si>
  <si>
    <t>Стипендии Губернатора Томской области лучшим учителям областных государственных и муниципальных образовательных учреждений ТО</t>
  </si>
  <si>
    <t>Мероприятия по созданию условий для обеспечения поселений, входящих в состав Колпашевского района услугами по организации досуга и услугами организаций культуры</t>
  </si>
  <si>
    <t>Субвенция на предоставление субсидии гражданам, ведущим личное подсобное хозяйство, на возмещение затрат по приобретению сельскохозяйственной техники и оборудования</t>
  </si>
  <si>
    <t>Постановление Администрации Колпашевского района от 30.06.2010 № 863 "Об установлении расходных обязательств по осуществлению отдельных государственных полномочий" (в редакцтт от 19.06.2012 № 577)</t>
  </si>
  <si>
    <t>Решение Думы Колпашевского района от 16.12.2011 № 185 "О порядке расходования средств субсидии             из областного бюджета Томской области на установку приборов учета потребления теплоэнергетических ресурсов в муниципальных учреждениях Томской области"</t>
  </si>
  <si>
    <t>Гл.3, ст.15, часть 1, п.19.1</t>
  </si>
  <si>
    <t>_____________________________</t>
  </si>
  <si>
    <t>(подпись)</t>
  </si>
  <si>
    <t>(наименование должности руководителя)</t>
  </si>
  <si>
    <t>2.1.82.</t>
  </si>
  <si>
    <t>Постановление Администрации Колпашевского района от 18.05.2012 № 286 "Об утверждении Порядка использования бюджетных ассигнований резервного фонда Администрации Колпашевского района"</t>
  </si>
  <si>
    <t>Стипендия Губернатора томской области обучающимся областных государственных и муниципальных образовательных учреждений Томской области, реализующих общеобразовательные программы среднего (полного) общего образования</t>
  </si>
  <si>
    <t>Субсидия на софинансирование расходов на создание, развитие и обеспечение деятельности муниципальных бизнес-инкубаторов</t>
  </si>
  <si>
    <t>Субсидия на капитальный ремонт и ремонт автомобильных дорог общего пользования населенных пунктов</t>
  </si>
  <si>
    <t>Решение Думы Колпашевского района от 25.11.2005 № 17 "О размере, условиях и порядке предоставления компенсации расходов по оплате стоимости проезда и провоза багажа в пределах РФ к месту использования отпуска и обратнодля лиц, работающих в учреждениях и организациях, финансируемых из бюджета Колпашевского района и о размере, условиях и порядке предоставления компенсации расходов по оплате стоимости проезда и провоза багажа в пределах РФ при переезде к новому месту жительства, в другую местность, за пределы района для лиц, работающих в учреждениях и организациях. финансируемых из бюджета Колпашевского района" (в редакции от 31.08.06 № 193; от 29.06.07 № 334, от 26.12.2007 № 402, от 28.08.2008 № 529, от 21.09.2009 № 706, от 13.07.2010 № 874, от 23.08.2010 № 908, от 23.08.2010 № 913, от 29.09.2010 № 931, от 16.12.2011 № 163, от 16.07.2012 № 104)</t>
  </si>
  <si>
    <t>Решение Думы Колпашевского района от 13.07.2010 № 875 "Об утверждении Положения о поряке управления и распоряжения имуществом, его приватизации и использования доходов от приватизации и использования имущества, находящегося в собственности МО "Колпашевский район" (в редакции от 23.08.2010 № 914, от 24.12.2010 № 32, от 18.03.2011 № 21, от 23.04.2012 № 48, от 24.05.2012 № 85, от 16.07.2012 № 95)</t>
  </si>
  <si>
    <t>Решение Думы Колпашевского района от 25.04.2011 № 37 "О порядке использования средств субсидии на компенсацию расходов по организации электроснабжения от дизельных электростанций в муниципальном образовании "Колпашевский район" (в редакции от 16.07.2012 № 93)</t>
  </si>
  <si>
    <t>Решение Думы Колпашевского района от 13.07.2010 № 875 "Об утвержлении Положения о порядке управления и распоряжения имуществом, его приватизации и использования доходов от приватизации и использования имущества, находящегося в собственности муниципального образования "Колпашевский район" (в редакции от 23.08.2010 № 914, от 24.12.2010 № 32, от 18.03.2011 № 21, от 23.04.2012 № 48, от 24.05.2012 № 85, от 16.07.2012 № 95)</t>
  </si>
  <si>
    <t>Постановление Губернатора Томской области от 06.06.2012 N 72 "Об учреждении стипендии Губернатора Томской области лучшим учителям областных государственных и муниципальных образовательных учреждений
Томской области"</t>
  </si>
  <si>
    <t>01.04.2012, не установлен</t>
  </si>
  <si>
    <t>Постановление Губернатора Томской области от 16.03.2012 N 28 "Об учреждении ежемесячной стипендии Губернатора Томской области обучающимся областных государственных и муниципальных образовательных учреждений Томской области, реализующих общеобразовательные программы среднего (полного) общего образования"</t>
  </si>
  <si>
    <t>Расходы на работы, связанные с установкой и дальнейшей эксплуатацией стендов "Почетный житель Колпашевского района" на территории г.Колпашева</t>
  </si>
  <si>
    <t>10.09.2012, не установлен</t>
  </si>
  <si>
    <t>Иные межбюджетные трансферты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</si>
  <si>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 xml:space="preserve">Решение Думы Колпашевского района от 10.12.05 № 34 "Об утверждении Положения о порядке предоставления и финансирования дошкольного образования на территории Колпашевского района" (в редакции от 29.03.06 № 120, от 29.06.06 № 170, от 13.10.06 № 209, от 28.08.2009 № 697, от 29.09.2010 № 918, от 18.03.2011 № 22, от 29.08.2011 № 93, от 25.11.2011 № 139, от 10.09.2012 № 117) </t>
  </si>
  <si>
    <t>Федеральный Закон от 02.03.2007 № 25-ФЗ "О муниципальной службе в РФ"</t>
  </si>
  <si>
    <t>ст. 34</t>
  </si>
  <si>
    <t>01.06.2007, не установлен</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</si>
  <si>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</si>
  <si>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ст.17, п.1, п.п. 3</t>
  </si>
  <si>
    <t>06.10.2003, не установлен</t>
  </si>
  <si>
    <t>06.10.2003, не утановлен</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</si>
  <si>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</si>
  <si>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</si>
  <si>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</si>
  <si>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2.1.39.</t>
  </si>
  <si>
    <t>осуществление муниципального лесного контроля</t>
  </si>
  <si>
    <t>2.1.40.</t>
  </si>
  <si>
    <t>осуществление муниципального контроля за проведением муниципальных лотерей</t>
  </si>
  <si>
    <t>2.1.41.</t>
  </si>
  <si>
    <t>2.1.42.</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</si>
  <si>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</si>
  <si>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2.1.43.</t>
  </si>
  <si>
    <t>осуществление мер по противодействию коррупции в границах муниципального района</t>
  </si>
  <si>
    <t>2.1.80.</t>
  </si>
  <si>
    <t>организация теплоснабжения, предусмотренного Федеральным законом "О теплоснабжении"</t>
  </si>
  <si>
    <t>ст.34, п.9</t>
  </si>
  <si>
    <t>ст. 325, 326</t>
  </si>
  <si>
    <t>ст.57, п.1, п.2</t>
  </si>
  <si>
    <t>ст. 22, п.1</t>
  </si>
  <si>
    <t>Федеральный закон от 26.11.1996 № 138-ФЗ "Об обеспечении конституционных прав граждан Российской Федерации избирать и быть избранными в органы местного самоуправления"</t>
  </si>
  <si>
    <t>ст.4, п.4</t>
  </si>
  <si>
    <t>02.12.1996, не установлен</t>
  </si>
  <si>
    <t>Закон Томской области от 14.02.2005 № 29-ОЗ "О муниципальных выборах в Томской области"</t>
  </si>
  <si>
    <t>ст. 46, п.1</t>
  </si>
  <si>
    <t>26.02.2005, не установлен</t>
  </si>
  <si>
    <t>с. 17, п.1, п.п. 5</t>
  </si>
  <si>
    <t>Закон Томской области от 10.04.2003 № 50-ОЗ "Об избирательных комиссиях, комиссиях референдума в Томской области"</t>
  </si>
  <si>
    <t>ст.15, п.1</t>
  </si>
  <si>
    <t>06.05.2003, не установлен</t>
  </si>
  <si>
    <t>Федеральный закон от 10.01.2003 № 20-ФЗ "О Государственной автоматизированной системе Российской Федерации "Выборы"</t>
  </si>
  <si>
    <t>ст.25, п.1, п.2</t>
  </si>
  <si>
    <t>24.01.2003, не установлен</t>
  </si>
  <si>
    <t>ст. 17, п.1, п.п.7</t>
  </si>
  <si>
    <t>Гл.3, ст.15, п.1, п.п.1</t>
  </si>
  <si>
    <t>ст. 15, п.1, п.п. 3</t>
  </si>
  <si>
    <t>Федеральный закон от 21.12.2001 № 178-ФЗ "О приватизации государственного и муниципального имущества"</t>
  </si>
  <si>
    <t>ст. 6, п.2</t>
  </si>
  <si>
    <t>26.04.2002, не установлен</t>
  </si>
  <si>
    <t>Федеральный закон 14.11.2002 № 161-ФЗ "О государственных и муниципальных унитарных предприятиях"</t>
  </si>
  <si>
    <t>ст. 2, п. 1, абз.3</t>
  </si>
  <si>
    <t>02.12.2002, не установлен</t>
  </si>
  <si>
    <t>ст. 15, п.1, п.п. 4</t>
  </si>
  <si>
    <t>Гл.3, ст.15, п.1, п.п.6</t>
  </si>
  <si>
    <t>Федеральный Закон от 21.12.1994 № 68-ФЗ "О защите населения и территорий от чрезвычайных ситуаций природного и техногенного характера"</t>
  </si>
  <si>
    <t>ст. 24</t>
  </si>
  <si>
    <t>24.12.1994, не установлен</t>
  </si>
  <si>
    <t>п.8, п.9, п.20, п.30</t>
  </si>
  <si>
    <t>20.01.2004, не установлен</t>
  </si>
  <si>
    <t>п. 32</t>
  </si>
  <si>
    <t>ст. 15, п. 1, п.п. 12</t>
  </si>
  <si>
    <t>Гл.3, ст.15, п.1, п.п. 14</t>
  </si>
  <si>
    <t>Гл.3, ст.15, п. 1, п.п. 16</t>
  </si>
  <si>
    <t>Гл.3, ст.15, п. 1, п.п. 19.2</t>
  </si>
  <si>
    <t>Закон Томской области от 13.06.2007 № 112-ОЗ "О реализации государственной политики в сфере культуры и искусства 
на территории Томской области"</t>
  </si>
  <si>
    <t>ст. 10</t>
  </si>
  <si>
    <t>08.07.2007, не установлен</t>
  </si>
  <si>
    <t>Гл.3, ст.15, п. 1, п.п. 20</t>
  </si>
  <si>
    <t>Гл.3, ст.15, п. 1, п.п. 21</t>
  </si>
  <si>
    <t>Гл.3, ст.15, п.1, п.п. 25</t>
  </si>
  <si>
    <t>Гл.3, ст.17, п. 1, п.п. 8.1.</t>
  </si>
  <si>
    <t>Гл.3, ст.17, п. 1, п.п. 8.2</t>
  </si>
  <si>
    <t>28.06.1999, не установлен</t>
  </si>
  <si>
    <t>ст. 4, п. 2; ст. 4, п. 5</t>
  </si>
  <si>
    <t>ст. 60, п. 3</t>
  </si>
  <si>
    <t>ст. 7,п. 1, 2</t>
  </si>
  <si>
    <t>01.01.2006 - 31.12.2012</t>
  </si>
  <si>
    <t>ст. 5, п. 14</t>
  </si>
  <si>
    <t>23.08.2004, не установлен</t>
  </si>
  <si>
    <t xml:space="preserve">Закон Томской области от 29.12.2007 N 320-ОЗ "Об утверждении Методики распределения субвенций между бюджетами муниципальных образований Томской области на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t>
  </si>
  <si>
    <t>23.12.1998, не установлен</t>
  </si>
  <si>
    <t>ст. 7 п.1</t>
  </si>
  <si>
    <t>0501</t>
  </si>
  <si>
    <t>п. 1,2</t>
  </si>
  <si>
    <t>п. 2, п.п. 5</t>
  </si>
  <si>
    <t>Иные межбюджетные трансферты на осуществление полномочий по первичному воинскому учету на территориях, где отсутствуют военные коммиссариаты</t>
  </si>
  <si>
    <t>0203</t>
  </si>
  <si>
    <t>Федеральный закон от 28.03.1998 N 53-ФЗ "О воинской обязанности и военной службе"</t>
  </si>
  <si>
    <t>ст. 8, п. 2</t>
  </si>
  <si>
    <t>30.03.1998, не установлен</t>
  </si>
  <si>
    <t xml:space="preserve">Закон Томской области от 29.12.2007 № 308-ОЗ "Об утверждении Методики распределения субвенций, предоставляемых бюджетам поселений Томской области на осуществление полномочий по первичному воинскому учету на территориях, где отсутствуют военные комиссариаты" </t>
  </si>
  <si>
    <t>п. 2, п.п. 2</t>
  </si>
  <si>
    <t xml:space="preserve">Закон Томской области от 13.12.2006 N 314-ОЗ "О предоставлении субсидий местным бюджетам на обеспечение условий для развития физической культуры и массового спорта"
</t>
  </si>
  <si>
    <t>п. 2, п.п. 1</t>
  </si>
  <si>
    <t>п. 2, п.п. 3</t>
  </si>
  <si>
    <t>Решение Думы Колпашевского района от 25.04.2011 № 37 "О порядке использования средств субсидии на компенсацию расходов по организации электоснабжения от дизельных электростанций в МО "Колпашевский район" (в редакции от 16.07.2012 № 93, от 29.10.2012 № 130)</t>
  </si>
  <si>
    <t>1403</t>
  </si>
  <si>
    <t>25.11.2011, не установлен</t>
  </si>
  <si>
    <t>Решение Думы Колпашевского района от 25.11.2011 № 142 "О порядке расходования бюджетных ассигнований, выделенных бюджету муниципального образования «Колпашевский район» из резервного фонда финансирования непредвиденных расходов Администрации Томской области, резервного фонда Администрации Томской области по ликвидации последствий стихийных бедствий и других чрезвычайных ситуаций, целевого финансового резерва Томской области для предупреждения чрезвычайных ситуаций"</t>
  </si>
  <si>
    <t>Решение Думы Колпашевского района от 25.11.2011 № 150 "О порядке расходования бюджетных ассигнований, выделенных бюджету муниципального образования «Колпашевский район» из бюджета Томской области на исполнение судебных решений"</t>
  </si>
  <si>
    <t>Решение Думы Колпашевского района от 23.04.2012 № 46 "О порядке расходования денежных средств, выделенных бюджету муниципального образования «Колпашевский район» из бюджета Томской области"</t>
  </si>
  <si>
    <t>Постановление Администрации Томской области от 27.02.2008 N 32а "Об утверждении Порядка использования бюджетных ассигнований резервного фонда финансирования непредвиденных расходов Администрации Томской области"</t>
  </si>
  <si>
    <t>п. 5 Порядка</t>
  </si>
  <si>
    <t>27.02.2008, не установлен</t>
  </si>
  <si>
    <t>22.01.2008, не установлен</t>
  </si>
  <si>
    <t>Постановление Администрации Томской области от 13.05.2010 N 94а "О Порядке предоставления из областного бюджета субсидий бюджетам муниципальных образований Томской области и их расходования"</t>
  </si>
  <si>
    <t>Постановление Администрации Томской области от 22.01.2008 N 4а "Об утверждении Порядка использования бюджетных ассигнований резервного фонда Администрации Томской области по ликвидации последствий стихийных бедствий и других чрезвычайных ситуаций"</t>
  </si>
  <si>
    <t>п. 5</t>
  </si>
  <si>
    <t>пп 37</t>
  </si>
  <si>
    <t>13.05.2010, не утвержден</t>
  </si>
  <si>
    <t>Реализация программ модернизации здравоохранения субъектов Российской Федерации в части укрепления материально- технической базы медецинских учреждений</t>
  </si>
  <si>
    <t xml:space="preserve">Расходы на реализацию районной целевой программы  "Поддержка и развитие малого и среднего предпринимательства  в МО "Колпашевский район"на 2013-2018 годы" </t>
  </si>
  <si>
    <t>Обеспечение участия спортивных сборных команд муниципальных районов и  городских округов Томской  области в официальных региональных спортивных, физкультурных мероприятиях, проводимых на территории г.Томска, за исключением спортивных сборных команд муниципального образования "Город Томск", муниципального образования "Городской округ- закрытое административно-территориальное образование Северск Томской области", муниципального образования "Томский район"</t>
  </si>
  <si>
    <t>Строительство отстойника промывочной воды для станции обезжелезивания в г.Колпашево Томской области</t>
  </si>
  <si>
    <t>Приобретение тифлофлешплееров и литературы в формате "говорящей книги"</t>
  </si>
  <si>
    <t>Решение Думы Колпашевского района от 25.11.2005 № 20 "Об утверждении Положения о звании "Почетный житель Колпашевского района" (в редакции от 29.03.2006 № 127, от 23.11.2009, от 23.01.2012 № 12, от 19.11.2012 № 141)</t>
  </si>
  <si>
    <t>Расходы на реализацию ДЦП "Обеспечение жильем молодых семей в ТО на 2011-2015гг." (областной бюджет)</t>
  </si>
  <si>
    <t>2.3.6</t>
  </si>
  <si>
    <t>2.3.32.</t>
  </si>
  <si>
    <t>Расходы на осуществление государственных полномочий на проведение ремонта жилых помещений, собственниками которых являются дети-сироты и дети, оставшиеся безпопечения родителей</t>
  </si>
  <si>
    <t>2.3.31</t>
  </si>
  <si>
    <t>Расходы на осуществление отдельных государственных полномочий по организации оказания первичной медико-санитарной помощи в амбулаторно- поликлинических и больничных учреждениях, скорой медицинской помощи (за исключением санитарно- авиационной), медецинской помощи женщинам в период беременности, во время и после родов в соответствии с областной программой государственных гарантий оказания гражданам РФ бесплатной медицинской помощи на территории Томской области</t>
  </si>
  <si>
    <t>Расходы на реализацию программы энергосбережения и повышения энергетической эффективности на период до 2020г.</t>
  </si>
  <si>
    <t>Решение Думы Колпашевского района от 30.03.2007 № 307 "Об утверждении Положения об обеспечении условий для развития на территории муниципальногообразования "Колпашевский район"физической культуры и массового спорта , организация проведения официальных физкультурно-оздоровительных мероприятий Колпашевского района (в редакции от 30.08.2007 № 356, от 28.08.2007 № 525, от 24.05.2010 № 835, от 25.04.2011 № 39, от 23.04.2012 № 68), решение Думы Колпашевского района от 28.10.2009 № 716 " Об использовании средств местного бюджета на финансирование расходов, связанных с участием обучающихся муниципальных образовательных учреждений муниципального образования "Колпашевский район" в спортивных мероприятиях районного, регионального, межрегионального и федерального уровней" (в редакции от 13.02.2012 № 24, от 19.12.2012 № 152)</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</si>
  <si>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</si>
  <si>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</si>
  <si>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</si>
  <si>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</si>
  <si>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</si>
  <si>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</si>
  <si>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осуществление муниципального контроля на территории особой экономической зоны</t>
  </si>
  <si>
    <t>2.1.44.</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</si>
  <si>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</si>
  <si>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2.1.45.</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</si>
  <si>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</si>
  <si>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2.1.83.</t>
  </si>
  <si>
    <t>установление официальных символов муниципального образования</t>
  </si>
  <si>
    <t>2.1.84.</t>
  </si>
  <si>
    <t>установление тарифов на услуги, предоставляемые муниципальными предприятиями и учреждениями, и работы,выполняемые муниципальными предприятиями и учреждениями, если иное не предусмотрено федеральными законами</t>
  </si>
  <si>
    <t>2.1.85.</t>
  </si>
  <si>
    <t>полномочия в сфере водоснабжения и водоотведения, предусмотренными Федеральным законом "О водоснабжении и водоотведении"</t>
  </si>
  <si>
    <t>2.1.86.</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</si>
  <si>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</si>
  <si>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2.1.87.</t>
  </si>
  <si>
    <t>осуществление международных и внешнеэкономических связей в соответствии с федеральными законами</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</si>
  <si>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</si>
  <si>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других бюджетов бюджетной системы Российской Федерации</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</si>
  <si>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</si>
  <si>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ИТОГО расходные обязательства муниципального района</t>
  </si>
  <si>
    <t>Постановление Администрации Томской области от 26.04.2012 N 163а "Об утверждении Порядка предоставления иных межбюджетных трансфертов на исполнение судебных актов по обеспечению жилыми помещениями детей-сирот и детей, оставшихся без попечения родителей, а также лиц из их числа, не имеющих закрепленного
жилого помещения"</t>
  </si>
  <si>
    <t>ст. 2, п.п.2; ст. 11, п.п. 1;  ст. 25, п.п. 1, п.п. 3</t>
  </si>
  <si>
    <t>Ст. 1-3</t>
  </si>
  <si>
    <t>Постановление Администрации Колпашевского района  от 30.06.2010 № 855 "Об установлении расходных обязательств по осуществлению отдельных государственных полномочий по государственной поддержке с/х производства"</t>
  </si>
  <si>
    <t>финансовый год +2
(2015 год)</t>
  </si>
  <si>
    <t>гр.16</t>
  </si>
  <si>
    <t>ИМБТ на реализацию мероприятий подпрограммы "Повышение энергетической эффективности котельных в Томской области" в рамках долгосрочной целевой программы "Энергосбережение и повышение энергетической эффективности на территории Томской области на 2010-2012 годы и на перспективу до 2020 года"</t>
  </si>
  <si>
    <t>Субсидия на разработку проектно- сметной документации на реконструкцию (проведение капитального ремонта) гидротехнических сооружений, находящихся в муниципальной собственности</t>
  </si>
  <si>
    <t>01.01.2013- 31.12.2013</t>
  </si>
  <si>
    <t>Расходы на предоставление субсидии на возмещение недополученных доходов, связвнных с предоставлением льготных услуг по перевозке населения по автобусным маршрутам Колпашевского района</t>
  </si>
  <si>
    <t>в целом</t>
  </si>
  <si>
    <t>12.12.2012-01.06.2013</t>
  </si>
  <si>
    <t>Решение Думы Колпашевского района от 28.01.2013 № 4 "О предоставлении иных межбюджетных трансфертов бюджету муниципального образования «Колпашевское городское поселение» на реализацию мероприятий подпрограммы «Повышение энергетической эффективности котельных в Томской области» в рамках долгосрочной целевой программы «Энергосбережение и повышение энергетической эффективности на территории Томской области на 2010-2012 годы и на перспективу до 2020 года»</t>
  </si>
  <si>
    <t>28.01.2013- 27.12.2013</t>
  </si>
  <si>
    <t>Расходы на выплату стипендии Губернатора Томской области молодым учителям муниципальных образовательных учреждений Томской области</t>
  </si>
  <si>
    <t>Постановление Губернатора Томской области от 10 февраля 2012 г. N 13 "Об учреждении ежемесячной стипендии Губернатора Томской области молодым учителям областных государственных и муниципальных образовательных учреждений Томской области"</t>
  </si>
  <si>
    <t>п. 1,3,5</t>
  </si>
  <si>
    <t>01.01.2013, не установлен</t>
  </si>
  <si>
    <t>Расходы на реализацию долгосрочной целевой программы "Профилактика правонарушений среди несовершеннолетних на территории муниципального образования "Колпашевский район" на 2013-2015</t>
  </si>
  <si>
    <t>Постановление Администрации Колпашевского района от 28.09.2012 № 968 "Об утверждении долгосрочной целевой программы "Профилактика правонарушений среди несовершеннолетних на территории муниципального образования "Колпашевский район" на 2013-2015"</t>
  </si>
  <si>
    <t>01.01.2013-31.12.2015</t>
  </si>
  <si>
    <t>Постановление Администрации Колпашевского района от 01.10.2012 № 978 "Об утверждении долгосрочной целевой программы  "Развитие малого и среднего предпринимательства в Колпашевском районе на 2013 - 2018 годы"</t>
  </si>
  <si>
    <t>01.01.2013-31.12.2018</t>
  </si>
  <si>
    <t>Постановление Администрации Колпашевского района от 07.02.2013 № 97 "Об использовании бюджетных ассигнований на покупку дизельного топлива и угля для ликвидации черезвычайной ситуации муниципального характера"</t>
  </si>
  <si>
    <t>ИМБТ на проведение проектных работ по объекту "Газорапределительные сети г.Колпашево и с.Тогур Колпашевского района Томской области 6 очередь. Первый пусковой комплекс: распределительные газопроводы низкого давления ГРПШ № 45,46 г.Колпашево второй пусковой комплекс: распределительные газопроводы высокого и низкого давления ГРПШ № 27 г.Колпашево</t>
  </si>
  <si>
    <t>Решение Думы Колпашевского района от 28.02.2013 № 12 "О предоставлении ИМБТ бюджету МО "Колпашевское городское поселение" на проведение проектных работ по объекту "Газорапределительные сети г.Колпашево и с.Тогур Колпашевского района Томской области. 6 очередь. Первый пусковой комплекс: Распределительные газопроводы низкого давления ГРПШ № 45, 46 г.Колпашево. Второй пусковой комплекс: Распределительные газопроводы высокого и низкого давления ГРПШ № 27 г.Колпашево"</t>
  </si>
  <si>
    <t>ИМБТ на ликвидацию несанкционированного размещения бытовых отходов в с.Копыловка и обустройство на этом месте зоны отдыха</t>
  </si>
  <si>
    <t>Решение Думы Колпашевского района от 28.02.2013 № 18 "О предоставлении ИМБТ бюджету МО "Копыловское сельское поселение" на ликвидацию несанкционированного размещения бытовых отходов в с.Копыловка и обустройство на этом месте зоны отдыха"</t>
  </si>
  <si>
    <t>ИМБТ на приобретение мусорных контейнеров для организации централизованного сбора и вывоза твердых бытовых отходов</t>
  </si>
  <si>
    <t>Решение Думы Колпашевского района от 28.02.2013 № 13 "О предоставлении ИМБТ бюджету МО "Новоселовское сельское поселение" на приобретение мусорных контейнеров для организации централизованного сбора и вывоза твердых бытовых отходов"</t>
  </si>
  <si>
    <t>ИМБТ на благоустройство</t>
  </si>
  <si>
    <t>Решение Думы Колпашевского района от 28.02.2013 № 15 "О предоставлении ИМБТ бюджету МО "Новогоренское сельское поселение" на благоустройство"</t>
  </si>
  <si>
    <t>Решение Думы Колпашевского района от 28.02.2013 № 17 "О предоставлении ИМБТ бюджету МО "Инкинское сельское поселение" на ремонт объектов ЖКХ"</t>
  </si>
  <si>
    <t>ИМБТ на ремонт объектов ЖКХ</t>
  </si>
  <si>
    <t>ИМБТ на приобретение лодочного мотора</t>
  </si>
  <si>
    <t>Решение Думы Колпашевского района от 28.02.2013 № 8 "О предоставлении иных межбюджетных трансфертов бюджету муниципального образования "Саровское сельское поселение" на приобретение лодочного мотора"</t>
  </si>
  <si>
    <t>ИМБТ на организацию деятельности народного академического хора при муниципальном бюджетном учреждении "ЦКД"</t>
  </si>
  <si>
    <t>ИМБТ на ремонт и укрепление МТБ Дома культуры "Лесопильщик" МБУ "ЦКД"</t>
  </si>
  <si>
    <t>Решение Думы Колпашевскогот района от 28.02.2013 № 22 "О предоставлении ИМБТ бюджету МО "Колпашевское городское поселение" на ремонт и укрепление материально- технической базы Дома культуры "Лесопильщик" МБУ "ЦКД"</t>
  </si>
  <si>
    <t>ИМБТ на разработку технико-экономического обоснования по модернизации системы водоснабжения деревни Новогорное, Колпашевского района, Томской области (Новогоренское сельское поселение)</t>
  </si>
  <si>
    <t>Решение Думы Колпашевского района от 28.02.2013 № 16 "О предоставлении ИМБТ бюджету МО "Новогоренское сельское поселение" на разработку технико-экономического обоснования по модернизации системы водоснабжения деревни Новогорное, Колпашевского района, Томской области"</t>
  </si>
  <si>
    <t>Остатки 2012 года по МБТ на исполнение судебных актов по обеспечению жилыми помещениями детей - сирот и детей, оставшихся без попечения родителей, а также лиц из их числа, не имеющих закрепленного жилого помещения</t>
  </si>
  <si>
    <t>Остатки 2012 года по субвенции на обеспечение жилыми помещениями детей-сирот и детей, оставшихся без попечения родителей, а также лиц из их числа, не имеющих закрепленного жилого помещения</t>
  </si>
  <si>
    <t>Решение Думы Колпашевского района от 28.04.2008 № 466 "Об утверждении Порядка использования средств субвенции из областного бюджета, связанных с осуществлением государственных полномочий по обеспечению жилыми помещениями детей-сирот и детей, оставшихся без попечения родителей, а также лиц из их числа, не имеющих закреплённого жилого помещения в муниципальном образовании "Колпашевский район" (в редакции от 27.10.2008 № 550, от 16.01.2009 № 596, от 25.12.2009 № 770),  Постановление администрации Колпашевского района "Об установлении расходных обязательств по осуществлению отдельных государственных полномочий" от 30.06.2010 № 863 (в редакции от 19.06.2012 № 577)</t>
  </si>
  <si>
    <t>Остатки 2012 года по МБТ на предупреждение ЧС, связанной с переселением жителей домов с обрушающегося берега р. Обь, в соответствии с распоряжением АТО от 21.06.2012 № 572-ра</t>
  </si>
  <si>
    <t>Субвенция на выплату единовременного пособия при всех формах устройства детей, лишенных родительского попечения, в семью (фед. Бюджет)</t>
  </si>
  <si>
    <t>расходы в соответствии с распоряжением АТО от 27.02.2013 № 128-ра на приобретение цистерн-прицепов для подвоза питьевой воды</t>
  </si>
  <si>
    <t>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ВОв 1941-1945 годов; труженников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ВОв 1941-1945 годов, не вступивших в повторный брак</t>
  </si>
  <si>
    <t>Остатки 2012 года за счет МБТ из резервного фонда АТО от 25.12.2012 № 1145-ра на покупку дизельного топлива и угля для ликвидации черезвычайной ситуации муниципального характера</t>
  </si>
  <si>
    <t>07.02.2013- 01.03.2013</t>
  </si>
  <si>
    <t>Постановление Администрации Колпашевского района от 26.07.2012 № 713 "Об использовании бюджетных ассигнований выделенных бюджету муниципального образования «Колпашевский район» из целевого финансового резерва Томской области для переселения жителей домов с обрушающегося берега р. Обь" (в редакции от 08.02.2013 № 101)</t>
  </si>
  <si>
    <t>26.07.2012- 28.06.2013</t>
  </si>
  <si>
    <t>Постановление Администрации Томской области от 22.01.2008 N 3а "О целевом финансовом резерве Томской области для предупреждения чрезвычайных ситуаций"</t>
  </si>
  <si>
    <t>п. 4</t>
  </si>
  <si>
    <t>Решение Думы Колпашевского района от 23.04.2012 № 46 "О порядке расходования денежных средств, выделенных бюджету муниципального образования "Колпашевский район" из бюджета Томской области"</t>
  </si>
  <si>
    <t>01.01.2013-27.12.2013</t>
  </si>
  <si>
    <t>01.01.2013- 27.12.2013</t>
  </si>
  <si>
    <t>Постановление Администрации Колпашевского района от 18.02.2013 № 134 "О порядке расходования средств субсидии из областного бюджета на оплату труда руководителям и специалистам муниципальных учреждений культуры и искусства Колпашевского района в части выплат надбавок и доплат к тарифной ставке (должностному окладу)"</t>
  </si>
  <si>
    <t xml:space="preserve">01.01.2013, не установлен </t>
  </si>
  <si>
    <t>Постановление Администрации Колпашевского района от 23.05.2011 № 481 "Об утверждении порядка восстановления расходов по фактической оплате за потреблённую электроэнергию муниципальными бюджетными (казенными) учреждениями, объектами благоустройства и органами местного самоуправления" (в редакции от 20.07.2012 № 694, от 21.02.2013 № 149)</t>
  </si>
  <si>
    <t>Решение Думы Колпашевского района от 28.01.2013 № 3 "Об установлении льгот на пассажирские перевозки по социально- значимым автобусным маршрутам Колпашевского района"</t>
  </si>
  <si>
    <t>Постановление Администрации Колпашевского района от 21.02.2013 № 151 "Об утверждении порядка и условий предоставления субсидии на возмещение недополученных доходов от предоставления льготных услуг по перевозке населения по автобусным маршрутам № 513 "Колпашево - Копыловка", № 514 "колпашево - Куржино", № 515 "Колпашево - Дальнее"</t>
  </si>
  <si>
    <t>21.02.2013- 31.12.2013</t>
  </si>
  <si>
    <t>28.02.2013- 01.07.2013</t>
  </si>
  <si>
    <t>28.02.2013- 27.12.2013</t>
  </si>
  <si>
    <t>28.02.2013-31.12.2013</t>
  </si>
  <si>
    <t>Решение Думы Колпашевского района от 28.02.2013 № 20 "О финансировании расходов на обеспечение условий для развития физической культуры и массового спорта на территории Колпашевского района в 2013 году"</t>
  </si>
  <si>
    <t>Постановление Администрации Колпашевского района от 05.03.2013 № 191 "О порядке использования средств субсидии из областного бюджета на дорожную деятельность в отношении автомобильных дорог местного значения,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РФ"</t>
  </si>
  <si>
    <t xml:space="preserve">в целом </t>
  </si>
  <si>
    <t>05.03.2013- 31.12.2013</t>
  </si>
  <si>
    <t>Постановление Администрации Колпашевского района от 14.10.2010 № 1288 "Об утверждении долгосрочной целевой программы "Медицинские кадры" на 2011 - 2013 годы" (в редакции от 22.06.2011 № 621, от 30.12.2011№ 1431, от 04.04.2012 № 313, от 12.07.2012 № 676, от 23.10.2012 № 1052, от 14.12.2012 № 1264, от 06.03.2013 № 227)</t>
  </si>
  <si>
    <t>Постановление Администрации Колпашевского района от 30.06.2010 № 863 "Об установлении расходных обязательств по осуществлению отдельных государственных полномочий" (в редакции от 13.02.2013 № 119)</t>
  </si>
  <si>
    <t>Остатки 2012 года по субсидии на капитальный ремонт дворовых территорий многоквартирных домов, проездов к дворовым территориям</t>
  </si>
  <si>
    <t>Межбюджетные трансферты на исполнение судебных актов по обеспечению жилыми помещениями детей-сирот и детей, оставшихся без попечения родителей, а так же лиц из их числа</t>
  </si>
  <si>
    <t>ИМБТ на поощрение поселенческих команд, участвовавших в 6-й зимней межпоселенческой спартакиаде в с.Инкино</t>
  </si>
  <si>
    <t>Постановление Администрации Колпашевсмкого района от 14.09.2012 № 914 "О порядке расходования средств межбюджетных трансфертов на выплату ежемесячной стипендии Губернатора Томской области обучающимся областных государственных и муниципальных образовательных учреждений Томской области, реализующих общеобразовательные программы среднего (полного) общего образования, перечисленных в бюджет муниципального образования "Колпашевский район" в соответствии с постановлением Администрации ТО от 20.08.2012 № 317а" (в редакции от 29.03.2013 № 300)</t>
  </si>
  <si>
    <t>Постановление Администрации Колпашевского района от 06.03.2013 № 228 "О порядке расходования неиспользованных в 2012 году средств субсидии из областного бюджета на капитальный ремонт и ремонт дворовых территорий многоквартирных домов, проездов кдворовым территориям многоквартирных домов населённых пунктов"</t>
  </si>
  <si>
    <t>06.03.2013- 10.09.2013</t>
  </si>
  <si>
    <t>п.п. 37 п. 2</t>
  </si>
  <si>
    <t>18.03.2013- 01.08.2013</t>
  </si>
  <si>
    <t>Постановление Администрации Колпашевского района от 24.09.2012 № 942 "О порядке расходования средств межбюджетных трансфертов на выплату стипендии Губернатора Томской области лучшим учителям муниципальных образовательных учреждений Томской области, перечисленных в бюджет муниципального образования «Колпашевский район» в соответствии с постановлением Администрации Томской области от 20.08. 2012 № 316а" (в редакции от 20.03.2013 № 262)</t>
  </si>
  <si>
    <t>20.03.2013, не установлен</t>
  </si>
  <si>
    <t>Распоряжение главы Колпашевского района от 27.03.2013 № 11 "О распределении средств иных межбюджетных трансфертов на поощрение поселенческих команд, участвовавших в 6-й зимней межпоселенческой спартакиаде в с.Инкино, из бюджета муниципального образования «Колпашевский район» в 2013 году"</t>
  </si>
  <si>
    <t>27.03.2013- 10.07.2013</t>
  </si>
  <si>
    <t>Решение Думы Колпашевского района от 28.02.2013 № 19 "О предоставлении за счет средств бюджета МО "Колпашевский район" помощи на ремонт и (или) переустройство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ВОв 1941-1945 годов; труженников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ВОв 1941-1945 годов, не вступивших в повторный брак"</t>
  </si>
  <si>
    <t>Постановление Администрации Колпашевского района от 27.03.2013 № 283 "О порядке расходования средств иных межбюджетных трансфертов, предоставленных из областного бюджета и средств бюджета муниципального образования «Колпашевский район» на оказание помощи в ремонте и (или) переустройстве жилых помещений граждан, не стоящих на учёте в качестве нуждающихся в улучшении жилищных условий и не реализовавших своё право на улучшение жилищных условий за счёт средств федерального и областного бюджетов в 2009 и последующих годах, из числа: участников и инвалидов Великой Отечественной войны 1941-1945 годов, тружеников тыла военных лет; лиц, награждённых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1941-1945 годов, не вступивших в повторный брак"</t>
  </si>
  <si>
    <t>п. 1,5</t>
  </si>
  <si>
    <t>27.03.2013- 31.12.2013</t>
  </si>
  <si>
    <t>Постановление Администрации Томской области от 28.12.2012 N 544а "О порядке предоставления иных межбюджетных трансфертов на 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1941-1945 годов, не вступивших в повторный брак"</t>
  </si>
  <si>
    <t>Решение Думы Колпашевского района от 19.11.2012 № 137 "О бюджете муниципального образования "Колпашевский район" на 2013 год"</t>
  </si>
  <si>
    <t>28.02.2013- 31.12.2013</t>
  </si>
  <si>
    <t>Решение Думы Колпашевского района от 28.08.2009 № 691 "О введении новой системы оплаты труда работников  муниципальных общеобразовательных учреждений"</t>
  </si>
  <si>
    <t>28.08.2009, не установлен</t>
  </si>
  <si>
    <t>Постановление Администрации Колпашевского района от 15.10.2010 № 1294 "Об утверждении долгосрочной целевой программы "Подготовка спортивных сооружений к проведению на территории Колпашевского района финальных областных летних сельских спортивных игр "Стадион для всех" в 2013 году" (в редакции от 16.03.2011 № 198, от 10.08.2011 № 809, от 05.09.2011 № 910, от 13.02.2012 № 136, 14.05.2012 № 447, от 06.06.2012 № 547, от 13.09.2012 № 911, от 20.11.2012 № 1150, от 10.12.2012 № 1242, от 28.12.2012 № 1329)</t>
  </si>
  <si>
    <t>Решение Думы Колпашевского района от 16.07.2012 № 91 "Об утверждении Порядка предоставления дотаций
на выравнивание бюджетной обеспеченности поселений
из бюджета муниципального образования «Колпашевский район»
"</t>
  </si>
  <si>
    <t>16.07.2012, не установлен</t>
  </si>
  <si>
    <t>01.01.2013- 31.12.2018</t>
  </si>
  <si>
    <t>Постановление Администрации Колпашевского района от 08.04.2013 № 319 "О порядке использования средств субсидии из областного бюджета на капитальный ремонт и ремонт автомобильных дорог общего пользования населенных пунктов"</t>
  </si>
  <si>
    <t>прил. 38</t>
  </si>
  <si>
    <t>08.04.2013- 31.12.2013</t>
  </si>
  <si>
    <t>Постановление Администрации Колпашевского района от 09.04.2013 № 320 "О порядке использования средств субсидии из областного бюджета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</si>
  <si>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09.04.2013- 31.12.2013</t>
  </si>
  <si>
    <t>вцелом</t>
  </si>
  <si>
    <t>Постановление Администрации Колпашевского района от 17.12.2012 № 1277 "О порядке расходования средств ИМБТ на укрепление материально-технической базы учреждений здравоохранения в рамках региональной Программы модернизации здравоохранения Томской области на 2011- 2013 годы" (в редакции от 24.12.2012 № 1292, от 11.04.2013 № 346)</t>
  </si>
  <si>
    <t>01.11.2012- 31.12.2013</t>
  </si>
  <si>
    <t>Постановление Администрации Колпашевского района от 15.04.2013 № 357 "О порядке расходования средств субсидии на обеспечение участия спортивных сборных команд Колпашевского района в официальных региональных спортивных, физкультурных мероприятиях, проводимых на территории г.Томска, за исключением спортивных сборных команд муниципального образования "Город Томск", муниципального образования "Городской округ- закрытое административно-территориальное образование Северск Томской области", муниципального образования "Томский район"</t>
  </si>
  <si>
    <t>15.04.2013- 31.12.2013</t>
  </si>
  <si>
    <t>Субсидия на проведение мероприятий по организации сопровождения детей-инвалидов со сложными ограничениями здоровья в образовательных учреждениях во время учебного процесса</t>
  </si>
  <si>
    <t>Субсидия на приобретение оборудования для организации школьного питания</t>
  </si>
  <si>
    <t>МБТ из резервного фонда финансирования непредвиденных расходов АТО (в соответствии с распоряжением АТО от 09.04.2013 № 67-р-в)</t>
  </si>
  <si>
    <t>МБТ из резервного фонда финансирования непредвиденных расходов АТО (в соответствии с распоряжением АТО от 08.04.2013 № 66-р-в)</t>
  </si>
  <si>
    <t>МБТ из резервного фонда финансирования непредвиденных расходов АТО (в соответствии с распоряжением АТО от 16.04.2013 № 80-р-в)</t>
  </si>
  <si>
    <t>0804</t>
  </si>
  <si>
    <t>МБТ из резервного фонда непредвиденных расходов АТО ( в соответствии с распоряжением АТО от 16.04.2013 № 80-р-в)</t>
  </si>
  <si>
    <t>ИМБТ на оснащение муниципальных учреждений здравоохранения ТО автомобилями скорой медецинской помощи и приобретение аппаратуры спутниковой навигации ГЛОНАСС</t>
  </si>
  <si>
    <t>МБТ из резервного фонда финансирования непредвиденных расходов АТО от 16.04.2013 № 80-р-в)</t>
  </si>
  <si>
    <t>Решение Думы Колпашевского района от 29.04.2013 № 36 "О порядке использования средств бюджета муниципального образования «Колпашевский район на реализацию мероприятий, направленных на создание условий для развития сельскохозяйственного производства в поселениях, расширения рынка сельскохозяйственной продукции, сырья продовольствия"</t>
  </si>
  <si>
    <t>Решение Думы Колпашевского района от 29.04.2013 № 37 "О порядке использования средств бюджета муниципального образования «Колпашевский район» на проведение мероприятий по улучшению жилищных условий граждан, проживающих в сельской местности, в том числе молодых семей и молодых специалистов"</t>
  </si>
  <si>
    <t>29.04.2013- 31.12.2013</t>
  </si>
  <si>
    <t>Постановление Администрации Томской области от 17.08.2011 N 247а "Об утверждении долгосрочной целевой программы "Социальное развитие села Томской области до 2015 года"</t>
  </si>
  <si>
    <t>26.09.2011- 31.12.2015</t>
  </si>
  <si>
    <t>25.04.2013- 20.12.2012</t>
  </si>
  <si>
    <t>Решение Думы Колпашевского района от 25.11.2011 № 142 "О порядке расходования бюджетных ассигнований, выделенных бюджету муниципального образования «Колпашевский район» из резервного фонда финансирования непредвиденных расходов Администрации Томской области по ликвидации последствий стихийных действий и других черезвычайных ситуаций, целевого финансового резерва ТО для предупреждения черезвычайных ситуаций"</t>
  </si>
  <si>
    <t>Постановление Главы Колпашевского района от 25.04.2013 № 67 "О порядке расходования бюджетных ассигнований за счет средств резервного фонда финансирования непредвиденных расходов Администрации Томской области, выделенных бюджету муниципального образования "Колпашевский район"</t>
  </si>
  <si>
    <t>Постановление Главы Колпашевского района от 25.04.2013 № 66 "О порядке расходования бюджетных ассигнований за счет средств резервного фонда финансирования непредвиденных расходов Администрации Томской области, выделенных бюджету муниципального образования "Колпашевский район"</t>
  </si>
  <si>
    <t>01.01.2012- 29.04.2013</t>
  </si>
  <si>
    <t>Решение Думы Колпашевского района от 29.04.2013 № 39 "Об установлении льготы на пассажирские перевозки речным транспортом по маршрутам № 1 "Тогур-Копыловка", № 2 "Тогур-Лебяжье"</t>
  </si>
  <si>
    <t>ст.8</t>
  </si>
  <si>
    <t>Решение Думы Колпашевского района от 10.09.2012 № 115 "О предоставлении иных межбюджетных трансфертов на поддержку мер по обеспечению сбалансированности местных бюджетов"</t>
  </si>
  <si>
    <t>Постановление Администрации Колпашевского района от 13.05.2013 № 433 "О порядке расходования средств бюджетых ассигнований резервного фонда финансирования непредвиденных расходов Администрации Томской области"</t>
  </si>
  <si>
    <t>13.05.2013- 31.12.2013</t>
  </si>
  <si>
    <t>ИМБТ на обустройство спортивной площадки в д.Маракса в рамках ДЦП "Подготовка спортивных сооружений к проведению на территории Колпашевского района финальных областных летних сельских спортивных игр "Стадион для всех"</t>
  </si>
  <si>
    <t>ИМБТ на ремонт крыши здания по адресу с.Тогур, ул.Ленина, 10</t>
  </si>
  <si>
    <t>ИМБТ на оплату работ, связанных с проектированием объекта "Реконструкция станции обезжелезивания воды, распоженной по адресу: Томская область, Колпашевский район, с.Чажемто, ул.Ленина, 22/2"</t>
  </si>
  <si>
    <t>ИМБТ на проведение работ по замене кровельного покрытия на здании администрации поселения</t>
  </si>
  <si>
    <t>ИМБТ на выполнение мероприятий по подготовке к работе в зимний период объектов теплоснабжения в д.Белояровка</t>
  </si>
  <si>
    <t>ИМБТ на проведение землеустраительных работ по межеванию земельных участков и постановки их на кадастровый учет в целях регистрации права собственности муниципального образования "Дальненское сельское поселение"</t>
  </si>
  <si>
    <t>ИМБТ на проведение аварийно-восстановительных работ на котельной "Лазо" по адресу: г.Колпашево, ул.Крылова, 9/2</t>
  </si>
  <si>
    <t>Остатки 2012 года по субсидии на подготовку генеральных планов, правил землепользования и застройки поселений</t>
  </si>
  <si>
    <t>Возврат средств субсидии на компенсацию расходов по организации теплоснабжения энергоснабжающими организациями, излишне получкнных в 2011 году</t>
  </si>
  <si>
    <t>Субсидия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дошкольных образовательных учреждений</t>
  </si>
  <si>
    <t>Субсидия на достижение целевых показателей по плану мероприятий ("дорожной карте") "Изменения в отраслях социальной сферы, направленные на повышение эффективности здравоохранения в Томской области", в части повышения заработной платы работников муниципальных дошкольных образовательных учреждений, занимающих должности врачей, а также среднего медецинского персонала</t>
  </si>
  <si>
    <t>Субсидия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учреждений дополнительного образования</t>
  </si>
  <si>
    <t>Остатки 2011 года по субсидии на строительство комплексной спортивной площадки в с.Тогур Колпашевского района</t>
  </si>
  <si>
    <t xml:space="preserve">Решение Думы Колпашевского района от 29.04.2013 № 40 "О возврате в доход областного бюджета излишне выплаченных в 2011 году средств на компенсацию расходов по организации теплоснабжения энергоснабжающими организациями, использующими в качестве топлива нефть или мазут, и на возмещение теплоснабжающими организациями затрат, обусловленных незапланированным в тарифе на тепловую энергию ростом цен на уголь"
</t>
  </si>
  <si>
    <t>03.12.2012- 08.05.2012</t>
  </si>
  <si>
    <t>29.04.2013- 25.08.2013</t>
  </si>
  <si>
    <t>Решение Думы Колпашевского района от 29.04.2013 № 42 "О предоставлении иных межбюджетных трансфертов бюджету муниципального образования «Копыловское сельское поселение» на проведение работ по замене кровельного покрытия на здании Администрации Копыловского сельского поселения"</t>
  </si>
  <si>
    <t>29.04.2013- 23.12.2013</t>
  </si>
  <si>
    <t xml:space="preserve">Решение Думы Колпашевского района от 29.04.2013 № 43 "О предоставлении иных межбюджетных трансфертов бюджету муниципального образования «Дальненское сельское поселение» 
на проведение землеустроительных работ по межеванию земельных участков и постановке их на кадастровый учет в целях регистрации права собственности муниципального образования
 «Дальненское сельское поселение»
</t>
  </si>
  <si>
    <t>29.04.2013- 25.12.2013</t>
  </si>
  <si>
    <t xml:space="preserve">Решение Думы Колпашевского района от 29.04.2013 № 44 "О предоставлении иных межбюджетных трансфертов бюджету 
муниципального образования «Чажемтовское сельское поселение» на оплату работ, связанных с проектированием объекта «Реконструкция станции обезжелезивания воды, расположенной по адресу: Томская область, Колпашевский район, с.Чажемто, ул.Ленина, 22/2»
</t>
  </si>
  <si>
    <t xml:space="preserve">Решение Думы Колпашевского района от 29.04.2013 № 46 "О предоставлении иных межбюджетных трансфертов бюджету муниципального образования «Новоселовское сельское поселение» на выполнение мероприятий по подготовке к работе в зимний период объектов теплоснабжения в д.Белояровка"
</t>
  </si>
  <si>
    <t>Постановление Главы Колпашевского района от 06.05.2013 № 71 "О расходовании средств субсидии из резервного фонда финансирования непредвиденных расходов Администрации Томской области на укрепление материально-технической базы МБУЗ "Колпашевская ЦРБ"</t>
  </si>
  <si>
    <t>06.05.2013- 20.12.2013</t>
  </si>
  <si>
    <t xml:space="preserve">Решени е Думы Колпашевского района от 29.04.2013 "О предоставлении иных межбюджетных трансфертов бюджету муниципального образования "Колпашевское городское поселение" на проведение аварийно-восстановительных работ на котельной "Лазо" по адресу: г.Колпашево, ул.Крылова, 9/2"
</t>
  </si>
  <si>
    <t>Постановление Администрации Колпашевского района от 21.05.2013 № 460 "О предоставлении ИМБТ бюджету МО "Колпашевское городское поселение" на строительство спортивной площадки в с.Тогур Колпашевского района"</t>
  </si>
  <si>
    <t>21.05.2013- 25.12.2013</t>
  </si>
  <si>
    <t>07.05.2013- 25.12.2013</t>
  </si>
  <si>
    <t>Постановление Администрации Колпашевского района от 07.05.2013 № 424 "О порядке расходования средств на подготовку генеральных планов, правил землепользования и застройки сельских поселений Колпашевского района" (в редакции от 15.05.2013 № 441, от 20.05.2013 № 454)</t>
  </si>
  <si>
    <t>пп. 47 п.2</t>
  </si>
  <si>
    <t>пп. 50 п.2</t>
  </si>
  <si>
    <t>пп. 51 п.2</t>
  </si>
  <si>
    <t>пп. 52 п.2</t>
  </si>
  <si>
    <t>пп 29 п. 2</t>
  </si>
  <si>
    <t>ИМБТ на проведение текущего ремонта нежилого помещения по адресу с.Новоселово, ул. Центральная, д11/1 общей площадью 298 кв.м.</t>
  </si>
  <si>
    <t>Остатки 2012 года по субсидии на приобретение в муниципальную собственность газораспределительных сетей г.Колпашево и с.Тогур Колпашевского района Томской области, 5 очередь, 2 этап</t>
  </si>
  <si>
    <t>Субсидия на разработку проектно-сметной документации в целях организации газоснабжения населения</t>
  </si>
  <si>
    <t>ИМБТ на финансирование победителей конкурса "Самое благоустроенное муниципальное образование Томской области" за 2012 год</t>
  </si>
  <si>
    <t>Остатки 2012 года по субвенции на обеспечение предоставления жилых помещений детям-сиротам и детям, оставшимся попечения родителей, лицам из их числа по договорам найма специализированных жилых помещений (за счет средств федерального бюджета)</t>
  </si>
  <si>
    <t>Постановления Главы Колпашевского района от 20.05.2013 № 75, 76 "О порядке расходования бюджетных ассигнований за счёт средств резервного фонда финансирования непредвиденных расходов Администрации Томской области, выделенных бюджету муниципального образования "Колпашевский район"</t>
  </si>
  <si>
    <t>20.05.2013- 25.12.2013</t>
  </si>
  <si>
    <t>Решение Думы Колпашевского района от 28.02.2013 № 14 "О предоставлении ИМБТ бюджету МО "Новоселовское сельское поселение" на проведение текущего ремонта нежилого помещения по адресу: с.Новоселово, ул. Центральная, д.11/1, 298 кв.м., находящегося в муниципальной собственности Новоселовского сельского поселения" (в редакции от 30.05.2013 № 51)</t>
  </si>
  <si>
    <t>Постановление Администрации Колпашевского района от 24.05.2013 № 486 "О порядке расходования средств субсидии на приобретение оборудования для организации школьного питания"</t>
  </si>
  <si>
    <t>24.05.2013- 31.12.2013</t>
  </si>
  <si>
    <t>Постановление Администрации Колпашевского района от 24.05.2013 № 487 "О порядке расходования средств субсидий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учреждений дополнительного образования детей"</t>
  </si>
  <si>
    <t>Постановление Администрации Колпашевского района от 24.05.2013 № 488 "О порядке расходования средств субсидий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дошкольных образовательных учреждений"</t>
  </si>
  <si>
    <t>Постановление Администрации Колпашевского района от 24.05.2013 № 489 "О порядке расходования средств субсидии на достижение целевых показателей по плану мероприятий ("дорожной карте") "Изменения в отраслях социальной сферы, направленные на повышение эффективности здравоохранения в Томской области" образования в Томской области" в части повышения заработной платы работников муниципальных дошкольных образовательных учреждений, занимающих должности врачей, а также среднего медицинского персонала"</t>
  </si>
  <si>
    <t>24.05.2013-31.12.2013</t>
  </si>
  <si>
    <t>Постановление Админи страции Колпашевского района от 03.06.2013 № 516 "О порядке расходования средств субсидии на организацию сопровождения детей -инвалидов со сложными ограничениями здоровья в образовательных учреждениях во время учебного процесса"</t>
  </si>
  <si>
    <t>п. 1,3,4</t>
  </si>
  <si>
    <t>Постановление Администрации Томской области от 11.12.2012 N 510а "Об утверждении долгосрочной целевой программы "Право быть равным на 2013-2016 годы"</t>
  </si>
  <si>
    <t>ИМБТ из резервного фонда финансирования непредвиденных расходов Администрации Томской области (в соответствии с распоряжением АТО от 07.06.2013 № 119-р-в)</t>
  </si>
  <si>
    <t>ИМБТ из резервного фонда финансирования непредвиденных расходов Администрации Томской области (в соответствии с распоряжением АТО от 07.06.2013 № 130-р-в)</t>
  </si>
  <si>
    <t>ИМБТ на укрепление материально-технической базы МБУ "ЦКД"</t>
  </si>
  <si>
    <t>ИМБТ из резервного фонда финансирования непредвиденных расходов Администрации Томской области для Чажемтовского сельского поселения на проведение работ по организации и ремонту системы уличного освещения (в соответствии с распоряжением АТО от 30.05.2013 № 398-ра)</t>
  </si>
  <si>
    <t>МБТ из резервного фонда АТО по ликвидации последствий стихийных бедствий и других ЧС на аварийно-восстановительные работы многоквартирного дома, пострадавшего от пожара по адресу: г.Колпашево, ул. Мира, 18 (в соответствии с распоряжением АТО от 04.06.2013 № 423-ра)</t>
  </si>
  <si>
    <t>Субвенция на осуществление отдельных государственных полномочий по регулированию численности безнадзорных животных</t>
  </si>
  <si>
    <t>МБТ из резервного фонда финансирования непредвиденных расходов АТО (в соответствии с распоряжением АТО от 07.06.2013 № 119-р-в)</t>
  </si>
  <si>
    <t>МБТ из резервного фонда финансирования непредвиденных расходов АТО (в соответствии с распоряжением АТО от 07.06.2013 № 119-р-в на организацию и проведение конкурса ветеранских организаций "Не стареют душой ветераны")</t>
  </si>
  <si>
    <t>Постановление Администрации Томской области от 05.10.2012 N 387а "Об утверждении долгосрочной целевой программы "Обеспечение безопасности жизнедеятельности населения на территории Томской области на 2013-2015 годы"</t>
  </si>
  <si>
    <t>01.01.2013- 31.12.2015</t>
  </si>
  <si>
    <t>Субсидия на обеспечение мероприятий по переселению граждан из аварийного жилищного фонда за счет средств, поступивших от государственной корпорации Фонд содействия реформированию ЖКХ (федеральный бюджет)</t>
  </si>
  <si>
    <t>Субсидии на обеспечение мероприятий по переселению граждан из аварийного жилищного фонда</t>
  </si>
  <si>
    <t>ИМБТ на примирование победителей областного ежегодгого конкурса "Самое благоустроенное муниципальное образование Томской области" за 2012 год</t>
  </si>
  <si>
    <t>МБТ из резервного фонда финансирования непредвиденных расходов АТО (в соответствии с распоряжением АТО от 18.06.2013 № 130-р-в)</t>
  </si>
  <si>
    <t>Субсидия на модернизацию региональных систем общего образования</t>
  </si>
  <si>
    <t>Субсидии на разработку проектно-сметной документации объектов капитального строительства муниципальной собственности, планируемых к финансированию за счет ДЦП "Социальное развитие села Томской области до 2015 года"</t>
  </si>
  <si>
    <t>Постановление Администрации Колпашевского района от 09.07.2013 № 682 "О порядке расходования средств бюджетных ассигнований резервного фонда финансирования непредвиденных расходов Администрации Томской области"</t>
  </si>
  <si>
    <t>09.07.2013- 31.12.2013</t>
  </si>
  <si>
    <t>пп. 20 п.2</t>
  </si>
  <si>
    <t>Постановление Администрации колпашевского района от 05.07.2013 № 645 "О порядке расходования средств субсидии на модернизацию региональных систем общего образования в 2013 году"</t>
  </si>
  <si>
    <t>05.07.2013- 31.12.2013</t>
  </si>
  <si>
    <t>Постановление Главы Колпашевского района от 05.07.2013 № 108 "О расходовании средств субсидии из резервного фонда финансирования непредвиденных расходов Администрации ТО на организацию и проведение районного конкурса ветеранских организаций "Не стареют душой ветераны"</t>
  </si>
  <si>
    <t>05.07.2013- 01.12.2013</t>
  </si>
  <si>
    <t>Постановление Администрации Колпашевского района от 19.06.2013 № 575 "О порядке расходования неиспользованных в 2012 году средств субсидии из областного бюджета на приобретение в муниципальную собственность газораспределительных сетей г.Колпашево и с.Тогур Колпашевского района Томской области, 5 очередь, 2 этап</t>
  </si>
  <si>
    <t>19.06.2013- 23.12.2013</t>
  </si>
  <si>
    <t>Постановление Администрации Колпашевского района от 19.06.2013 № 570 "О порядке расходования средств иных межбюджетных трансфертов на премирование победителей областного ежегодного конкурса на звание "Самое благоустроенное муниципальное образование Томской области"</t>
  </si>
  <si>
    <t>19.06.2013- 20.12.2013</t>
  </si>
  <si>
    <t>Постановление Администрации Томской области от 10.06.2010 N 115а "О проведении областного ежегодного конкурса на звание "Самое благоустроенное муниципальное образование Томской области"</t>
  </si>
  <si>
    <t>10.06.2010, не установлен</t>
  </si>
  <si>
    <t>п.п. 53 п. 2</t>
  </si>
  <si>
    <t>Постановление Администрации Колпашевского района от 27.06.2013 № 92 "О порядке расходования бюджетных ассигнований за счет средств резервного фонда финансирования непредвиденных расходов Администрации Томской области, выделенных бюджету муниципального образования "Колпашевский район"</t>
  </si>
  <si>
    <t>27.06.2013- 25.12.2013</t>
  </si>
  <si>
    <t>Постановление Главы Колпашевского района от 02.07.2013 № 104 "О порядке использования средств бюджетных ассигнований резервного фонда финансирования непредвиденных расходов Администрации ТО Колпашевскому городскому поселению"</t>
  </si>
  <si>
    <t>Постановление Главы Колпашевского района от 28.06.2013 № 101 "О порядке расходования бюджетных ассигнований за счет средств резервного фонда финансирования непредвиденных расходов Администрации ТО, выделенных бюджету МО "Колпашевский район"</t>
  </si>
  <si>
    <t>Постановление Главы Колпашевского района от 04.07.2013 № 107 "О порядке расходования бюджетных ассигнований за счет средств резервного фонда финансирования непредвиденных расходов Администрации ТО, выделенных бюджету МО "Колпашевский район"</t>
  </si>
  <si>
    <t>Постановление Главы Колпашевского района от 02.07.2013 № 106 "О порядке использования средств бюджетных ассигнований резервного фонда финансирования непредвиденных расходов Администрации ТО Саровскому сельскому поселению"</t>
  </si>
  <si>
    <t>Постановление Главы Колпашевского района от 28.06.2013 № 103 "О порядке расходования бюджетных ассигнований за счет средств резервного фонда финансирования непредвиденных расходов АТО, выделенных бюджету МО "Колпашевский район"</t>
  </si>
  <si>
    <t>Постановление Главы Колпашевского района от 28.06.2013 № 102 "О порядке расходования бюджетных ассигнований за счет средств резервного фонда финансирования непредвиденных расходов АТО, выделенных бюджету МО "Колпашевский район"</t>
  </si>
  <si>
    <t>02.07.2013- 25.12.2013</t>
  </si>
  <si>
    <t>28.06.2013- 31.12.2013</t>
  </si>
  <si>
    <t>04.07.2013- 31.12.2013</t>
  </si>
  <si>
    <t>28.06.2013- 25.12.2013</t>
  </si>
  <si>
    <t>Постановление Главы Колпашевского района от 28.06.2013 № 96 "О порядке расходования бюджетных ассигнований за счет средств резервного фонда финансирования непредвиденных расходов АТО, выделенных бюджету МО "Колпашевский район"</t>
  </si>
  <si>
    <t>28.06.2013- 25.12.2031</t>
  </si>
  <si>
    <t>21.06.2013- 15.12.2013</t>
  </si>
  <si>
    <t>Постановление Администарции Колпашевского района от 21.06.2013 № 87 "О порядке использования средств бюджетных ассигнований резервного фонда финансирования непредвиденных расходов Администрации томской области Чажемтовскому сельскому поселению на проведение работ по организации и ремонту системы уличного освещения"</t>
  </si>
  <si>
    <t>Постановление Администрации Колпашевского района от 19.06.2013 № 567 "О порядке расходования бюджетных ассигнований за счет средств из резервного фонда финансирования АТО по ликвидации последствий стихийных бедствий и других ЧС, выделенных бюджету МО "Колпашевский район" на аварийно-восстановительные работы многоквартирного дома, пострадавшего от пожара по адресу: г.Колпашево, ул.Мира, 18"</t>
  </si>
  <si>
    <t>19.06.2013- 25.12.2013</t>
  </si>
  <si>
    <t>Постановление Администрации Колпашевского района от 02.07.2013 № 625 "Об установлении расходного обязательства муниципального образования "Колпашевский район" по осуществлению отдельных государственных полномочий по Томской области по регулированию численности безнадзорных животных на территории муниципального образования "Колпашевский район"</t>
  </si>
  <si>
    <t>01.06.2013, до окончания действия ЗТО от 11.04.2013 № 51-ОЗ</t>
  </si>
  <si>
    <t xml:space="preserve">Закон Томской области от 11.04.2013 N 51-ОЗ "О наделении органов местного самоуправления отдельными государственными полномочиями по регулированию численности безнадзорных животных" </t>
  </si>
  <si>
    <t>01.06.2013, вводится в действие ежегодно ЗТО о бюджете ТО</t>
  </si>
  <si>
    <t>Решение Думы Колпашевского района от 18.03.2011 № 23 "Об организации проведения районнных мероприятий и обеспечении участия в мероприятиях регионального, федерального уровней в сфере образования" (в редакции от 16.12.2011 № 167, от 17.06.2013 № 56)</t>
  </si>
  <si>
    <t>Решение Думы Колпашевского района от 08.10.2005 № 417 "О Положении об организации профессиональной подготовки кадров органов местного самоуправления Колпашевского района и работников органов Администрации Колпашевского района" (в редакции от 17.06.2013 № 57)</t>
  </si>
  <si>
    <t>Межбюджетные трансферты из резервного фонда финансирования непредвиденных расходов АТО (в соответствии с распоряжением АТО от 03.07.2013 № 138-р-в)</t>
  </si>
  <si>
    <t>ИМБТ на погашение задолженности Колпашевским городским поселением перед ООО "Компания Профиль"</t>
  </si>
  <si>
    <t>Субвенция на возмещение части процентной ставки по долгосрочным, среднесрочным и краткосрочным кредитам, взятым малыми формами хозяйствования (из федерального бюджета)</t>
  </si>
  <si>
    <t>Субвенция на предоставлени е субсидий на возмещение части процентной ставки по долгосрочным, среднесрочным и краткосрочным кредитам, взятым малыми формами хозяйствования</t>
  </si>
  <si>
    <t>предоставление субсидий на возмещение гражданам, ведущим личное подсобное хозяйство, части затрат по содержанию поголовья коров</t>
  </si>
  <si>
    <t>предоставление субсидий на возмещение гражданам, ведущим личное подсобное хозяйство, части затрат по искусственному осеменению коров</t>
  </si>
  <si>
    <t>0701 0702</t>
  </si>
  <si>
    <t>МБТ в соответствии с распоряжением АТО от 03.07.2013 № 138-р-в</t>
  </si>
  <si>
    <t>Расходы на предоставление субсидии Томскому региональному общественному благотворительному фонду "Колпашевская Церковь Вознесения" для финансирования строительства Православного Храма "Церковь Вознесения"</t>
  </si>
  <si>
    <t>Субсидия из областного бюджета на реализацию мероприятий по подготовке объектов коммунального хозяйства к работе в отопительный период за 2013 год</t>
  </si>
  <si>
    <t>03.07.2013- 30.12.2013</t>
  </si>
  <si>
    <t xml:space="preserve">Решение Думы Колпашевского района от 03.07.2013 № 60"О порядке расходования благотворительных пожертвований, пожертвованых бюджету МО "Колпашевский район" ОАО "Нефтегазовая компания "РуссНефть", для финансирования строительства православного храма "Церковь Вознесения" в г.Колпашево" </t>
  </si>
  <si>
    <t>15.07.2013- 25.12.2013</t>
  </si>
  <si>
    <t>Постановление Главы Колпашевского района от 15.07.2013 №№ 114, 115 "О порядке расходования бюджетных ассигнований за счет средств резервного фонда финансирования непредвиденных расходов Администрации ТО, выделенных бюджету МО "Колпашевский район"</t>
  </si>
  <si>
    <t>Постановление Администрации Колпашевского района от 15.07.2013 № 695 "О порядке использования средств субсиди из областного бюджета на создание условий для управления многоквартирными домами на 2013 год"</t>
  </si>
  <si>
    <t>15.07.2013- 23.12.2013</t>
  </si>
  <si>
    <t xml:space="preserve">Решение Думы Колпашевского района от 29.04.2013 № 47 "О предоставлении иных межбюджетных трансфертов бюджету муниципального образования «Колпашевское городское поселение» на ремонт крыши здания по адресу: с.Тогур, ул.Ленина, 10" (в редакции от 16.07.2013 № 65)
</t>
  </si>
  <si>
    <t>Решение Думы Колпашевского района от 16.07.2013 № 66 "О предоставлении ИМБТ бюджету МО "Колпашевское городское поселение" на погашение задолженности Колпашевским городским поселением перед ООО "Компания Профиль"</t>
  </si>
  <si>
    <t>16.07.2013- 25.12.2013</t>
  </si>
  <si>
    <t>Распоряжение Губернатора ТО от 16.04.2013 № 142-р "Об утверждении итогов областного ежегодного конкурса на звание "Самое благоустроенное муниципальное образование Томской области" за 2012 год"</t>
  </si>
  <si>
    <t>п.п. 4, п. 1</t>
  </si>
  <si>
    <t>16.04.2013- 2012.2013</t>
  </si>
  <si>
    <t>Постановление Главы Колпашевского района от 24.07.2013 № 119 "О порядке расходования средств бюджетных ассигнований резервного фонда финансирования непредвиденных расходов Администрации томской области"</t>
  </si>
  <si>
    <t>24.07.2013- 31.12.2013</t>
  </si>
  <si>
    <t>Постановление Администрации Томской области от 25.11.2010 N 232а "Об утверждении долгосрочной целевой программы "Развитие малого и среднего предпринимательства в Томской области на период 2011-2014 годов"</t>
  </si>
  <si>
    <t>01.01.2011- 31.12.2014</t>
  </si>
  <si>
    <t xml:space="preserve">13.05.2013-31.12.2013 </t>
  </si>
  <si>
    <t>Постановления Администрации Колпашевского района от 29.07.2013 № 753, от 31.07.2013 № 764 "О порядке расходования средств субсидии из областного бюджета местному бюджету МО "Колпашевский район" в целях поддержки муниципальной программы развития малого и среднего предпринимательства"</t>
  </si>
  <si>
    <t>Постановление Администрации Колпашевского района от 01.08.2013 № 776 "О порядке расходования средств субсидии из областного бюджета на строительство отстойника промывочной воды для станции обезжелезивания в г.Колпашево Томской области в рамках долгосрочной целевой программы "Чистая вода Томской области на 2012 - 2017 годы"</t>
  </si>
  <si>
    <t>01.08.2013- 23.12.2013</t>
  </si>
  <si>
    <t>05.08.2013- 25.12.2013</t>
  </si>
  <si>
    <t>Постановление Администрации Колпашевского района от 05.08.2013 № 783 "О порядке расходования средств субсидии из областного бюджета на разработку проектно - сметной документации в целях организации газоснабжения населения"</t>
  </si>
  <si>
    <t>05.08.2013- 23.12.2013</t>
  </si>
  <si>
    <t>Постановление Администрации Колпашевского района от 18.03.2013 № 251 "Об использовании бюджетных ассигнований на приобретение цистерн-прицепов" (в редакции от 15.04.2013 № 355, от 06.08.2013 № 794)</t>
  </si>
  <si>
    <t>Постановление Администарции Колпашевского района от 28.06.2013 № 614 "О распределении средств ИМБТ на реализацию мероприятий долгосрочной целевой программы "Подготовка спортивных сооружений к проведению на территории Колпашевского района финальных областных летних сельских спортивных игр "Стадион для всех" в 2013 году" в 2013 году"</t>
  </si>
  <si>
    <t>28.06.2013- 10.12.2013</t>
  </si>
  <si>
    <t>ИМБТ на изготовление проектно-сметной документации строительства инженерных сетей и зданий соцкультбыта в новом микрарайоне комплексной застройки "Юбилейный" с.Чажемто Колпашевского района</t>
  </si>
  <si>
    <t>Субсидия на достижение целевых показателей по плану мероприятий ("дорожной карте") "Изменения в сфере культуры, направленные на повышение её эффективности, в части повышения заработной платы работников муниципальных учреждений культуры и муниципальных учреждений в сфере архивного дела"</t>
  </si>
  <si>
    <t>ИМБТ на проектирование, приобретение, доставку и монтаж котельной в с. Новоселово</t>
  </si>
  <si>
    <t>ИМБТ на выполнение мероприятий в сфере жилищно-коммунального хозяйства</t>
  </si>
  <si>
    <t>ИМБТ на обновление уличного освещения в д.Чугунка</t>
  </si>
  <si>
    <t>ИМБТ на организацию водоснабжения в с.Новоильинка</t>
  </si>
  <si>
    <t>ИМБТ на приобретение оборудования в котельную с.Новоильинка</t>
  </si>
  <si>
    <t>ИМБТ на ремонт системы отопления в здании муниципального казенного учреждения "Инкинский СКДЦ"</t>
  </si>
  <si>
    <t>ИМБТ на оплату выполненных строительно-монтажных работ по объекту: "Газораспределительные сети первой очереди г.Колпашево"</t>
  </si>
  <si>
    <t>ИМБТ на строительство комплексной спортивной площадки в с.Тогур в рамках ДЦП "Подготовка спортивных сооружений к проведению на территории Колпашевского района финальных областных летних сельских спортивных игр "Стадион для всех"</t>
  </si>
  <si>
    <t>ИМБТ на текущий ремонт стадиона с.Тогур в рамках ДЦП "Подготовка спортивных сооружений к проведению на территории Колпашевского района финальных областных летних сельских спортивных игр "Стадион для всех"</t>
  </si>
  <si>
    <t>ИМБТ на поощрение поселенческих команд, учавствовавших в VIII летней межпоселенческой спартакиаде в с. Тогур</t>
  </si>
  <si>
    <t>ИМБТ на укрепление спортивной материально-технической базы МО "Колпашевское городское поселение"</t>
  </si>
  <si>
    <t>Субвенция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 федеральный бюджет)</t>
  </si>
  <si>
    <t>ИМБТ на реализацию мероприятий долгосрочной целевой программы "Обеспечение безопасности жизнедеятельности населения на территории  Томской области на 2013-2015 годы"</t>
  </si>
  <si>
    <t>ИМБТ на реализацию долгосрочной целевой программы "Развитие газоснабжения и газификации Томской области на 2013-2015 годы" (Газоснабжение жилых домов в г.Колпашево Колпашевского района Томской области. VI очередь)</t>
  </si>
  <si>
    <t>ИМБТ на приобретение печатной продукции для муниципального бюджетного учреждения "Библиотека" (в соответствии с распоряжением Администрации Томской области от 06.09.2013 № 194-р-в)</t>
  </si>
  <si>
    <t>ИМБТ на устройство водоразборной колонки по адресу: ул. Советская, 46 (в соответствии с распоряжением Администрации ТО от 10.09.2013 № 205-р-в)</t>
  </si>
  <si>
    <t>ИМБТ на приобретение компьютерной техники (в соответствии с распоряжением Администрации ТО от 10.09.2013 № 205-р-в)</t>
  </si>
  <si>
    <t>ИМБТ на укрепление материально - технической базы для муниципального бюджетного учреждения "Центр культуры и досуга" (в соответствии с распоряжением Администрации ТО от 10.09.2013 № 205-р-в)</t>
  </si>
  <si>
    <t>ИМБТ на укрепление материально - технической базы для муниципального бюджетного учреждения "Саровский сельский культурно - досуговый центр (в соответствии с распоряжением Администрации ТО от 10.09.2013 № 205-р-в)</t>
  </si>
  <si>
    <t>Расходы на реализацию долгосрочной целевой программы "Подготовка спортивных сооружений к проведению на территории Колпашевского района финальных областных летних сельских спортивных игр "Стадион для всех"</t>
  </si>
  <si>
    <t>Расходы на научно-исследовательские работы по предмету "Исследования развития туристической индустрии в Колпашевском районе"</t>
  </si>
  <si>
    <t>МБТ из резервного фонда Администрации ТО по ликвидации последствий стихийных бедствий и других ЧС (в соответствии с распоряжением АТО от 09.09.2013 № 675-ра)</t>
  </si>
  <si>
    <t>Субсидия, ДЦП "Повышение уровня пенсионного обеспечения работников бюджетной сферы, государственных и муниципальных служащих ТО на период 2013-2023 годов</t>
  </si>
  <si>
    <t>Субсидия на достижение целевых показателей по плану мероприятий ("дорожной карте") "Изменения в сфере культуры, направленные на повышение ее эффективности, в части повышения заработной платы работников муниципальных учреждений культуры и муниципальных учреждений в сфере архивного дела"</t>
  </si>
  <si>
    <t>За счет средств областного фонда реформирования муниципальных финансов</t>
  </si>
  <si>
    <t>Субсидия по федеральной целевой программе "Чистая вода" на 2011-2017 годы на софинансирование строительства отстойника промывочной воды для станции обезжелезивания в г.Колпашево (за счет средств федерального бюджета)</t>
  </si>
  <si>
    <t>Обеспечение обучающихся с ограниченными возможностями здоровья, проживающих в муниципальных образовательных организациях, питанием, одеждой, обувью, мягким и жестким инвентарем и на обеспечение обучающихся с ограниченными возможностями здоровья, не проживающих в муниципальных образовательных организациях, бесплатным двухразовым питанием</t>
  </si>
  <si>
    <t>Софинансирование средств местного бюджета к средствам из областного фонда реформирования муниципальных финансов</t>
  </si>
  <si>
    <t>Постановление Администрации Томской области от 23.04.2013 № 176 "О порядке предоставления иных межбюджетных трансфертов на приобретение для муниципальных библиотек тифлофлешплееров и литературы в формате "говорящей книги"</t>
  </si>
  <si>
    <t>Постановление Администрации Колпашевского района от 08.08.2013 № 799 "О порядке расходования иных межбюджетных трансфертов на приобретение для муниципальных библиотек Колпашевского района тифлофлешплееров и литературы в формате "говорящей книги"</t>
  </si>
  <si>
    <t>08.08.2013- 30.12.2013</t>
  </si>
  <si>
    <t>Постановление Администрации Томской области от 31.05.2013 N 234а "О Порядке предоставления иных межбюджетных трансфертов на оснащение муниципальных учреждений здравоохранения Томской области автомобилями скорой медицинской помощи и приобретение аппаратуры спутниковой навигации ГЛОНАСС"</t>
  </si>
  <si>
    <t>п. 5-8</t>
  </si>
  <si>
    <t>01.07.2013-31.12.2013</t>
  </si>
  <si>
    <t>Постановление Администрации Колпашевского района "О порядке расходования средств иных межбюджетных трансфертов на укрепление материально-технической базы учреждений здравоохранения в рамках ведомственной целевой программы «Оснащение учреждений здравоохранения Томской области автомобилями скорой медицинской помощи на 2013-2015 годы"</t>
  </si>
  <si>
    <t>16.08.2013- 31.12.2013</t>
  </si>
  <si>
    <t>Постановление Главы Колпашевского района от 23.08.2013 № 136 "О расходовании средств субсидии из резервного фонда финансирования непредвиденных расходов Администрации Томской области на укрепление материально-технической базы Колпашевской местной организации Всеросийского общества слепых"</t>
  </si>
  <si>
    <t>23.08.2013- 31.12.2013</t>
  </si>
  <si>
    <t>01.04.2013- 31.12.2013</t>
  </si>
  <si>
    <t>п. 2, п.п. 53</t>
  </si>
  <si>
    <t>28.08.2013- 25.12.2013</t>
  </si>
  <si>
    <t>Постановление Администрации Колпашевского района от 28.08.2013 № 887 "О порядке использования средств субсидии из областного бюджета на реализацию мероприятия долгосрочной целевой программы «Обеспечение безопасности жизнедеятельности населения на территории Томской области на 2013  - 2015 годы "</t>
  </si>
  <si>
    <t>03.09.2013- 27.12.2013</t>
  </si>
  <si>
    <t>Постановление Администрации Томской области от 17 августа 2011г. N 247а "Об утверждении долгосрочной целевой программы 
"Социальное развитие села Томской области до 2015 года"</t>
  </si>
  <si>
    <t>27.10.2011- 31.12.2015</t>
  </si>
  <si>
    <t>Решение Думы Колпашевского района от 30.07.07 № 344 "О порядке финансирования муниципальных общеобразовательных учреждений" (в редакции  от 26.12.2007 № 407, от 28.02.2008 № 437; от 23.07.2008 № 509, от 02.07.2009 № 676, от 26.02.2010 № 800, от 13.07.2010 № 876, от 24.12.2010 № 33, от 25.04.2011 № 38, от 29.08.2011 № 89, от 23.04.2012 № 50, от 16.07.2012 № 97, от 05.09.2013 № 68)</t>
  </si>
  <si>
    <t>Постановление Администрации Колпашевского района от 20.03.2013 № 263 "О порядке расходования средств субсидии на организацию отдыха детей Колпашевского района в каникулярное время"</t>
  </si>
  <si>
    <t>05.09.2013- 23.12.2013</t>
  </si>
  <si>
    <t>Решение Думы Колпашевского района от 05.09.2013 № 74 "О предоставлении иных межбюджетных трансфертов бюджету муниципального образования «Колпашевское городское поселение» на оплату строительно-монтажных работ по объекту:
 «Газораспределительные сети первой очереди г.Колпашево»</t>
  </si>
  <si>
    <t>Решение Думы Колпашевского района от 05.09.2013 № 75 "О предоставлении иных межбюджетных трансфертов бюджету 
муниципального образования «Новосёловское сельское поселение» на проектирование, приобретение, доставку и монтаж котельной в с.Новосёлово"</t>
  </si>
  <si>
    <t>Решение Думы Колпашевского района от 05.09.2013 № 76 "О предоставлении иных межбюджетных трансфертов бюджету муниципального образования "Дальненское сельское поселение" на выполнение мероприятий в сфере жилищно-коммунального хозяйства"</t>
  </si>
  <si>
    <t>Решение Думы Колпашевского района от 05.09.2013 № 78 "О предоставлении иных межбюджетных трансфертов бюджету муниципального образования "Саровское сельское поселение" на обновление уличного освещения в д.Чугунка"</t>
  </si>
  <si>
    <t>Решение Думы Колпашевского района от 05.09.2013 № 79 "О предоставлении иных межбюджетных трансфертов бюджету муниципального образования "Инкинское сельское поселение" на ремонт системы отопления в здании муниципального казенного учреждения "Инкинский сельский культурно-досуговый центр"</t>
  </si>
  <si>
    <t>Решение Думы Колпашевского района от 05.09.2013 № 80 "О предоставлении иных межбюджетных трансфертов бюджету муниципального образования "Саровское сельское поселение" на приобретение оборудования в котельную с.Новоильинка"</t>
  </si>
  <si>
    <t>Решение Думы Колпашевского района от 05.09.2013 № 81 "О предоставлении иных межбюджетных трансфертов бюджету муниципального образования "Саровское сельское поселение" на организацию водоснабжения в с.Новоильинка"</t>
  </si>
  <si>
    <t>Постановление Администрации Колпашевского района от 10.09.2013 № 958 "О порядке расходования средств субсидии из областного бюджета на реализацию мероприятий по подготовке объектов коммунального хозяйства к работе в отопительный период на 2013 год"</t>
  </si>
  <si>
    <t>10.09.2013- 23.12.2013</t>
  </si>
  <si>
    <t>11.09.2013- 25.12.2013</t>
  </si>
  <si>
    <t xml:space="preserve">Распоряжение Администарции Колпашевского района от 11.09.2013 № 682 "О предоставлении средств иных межбюджетных трансфертов на укрепление спортивной материально-технической базы муниципального образования Колпашевское городское поселение, на территории которого проводилась VIII летняя межпоселенческая спартакиада в с.Тогур, из бюджета муниципального образования «Колпашевский район» в 2013 году"
</t>
  </si>
  <si>
    <t>Постановление Администрации Томской области от 20.08.2012 N 321а "Об утверждении долгосрочной целевой программы "Развитие газоснабжения и газификации Томской области на 2013-2015 годы"</t>
  </si>
  <si>
    <t>Постановление Главы Колпашевского района от 24.09.2013 № 157 "О порядке использования бюджетных ассигнований резервного фонда финансирования непредвиденных расходов Администрации Томской области на приобретение компьютерной техники Администрации Колпашевского городского поселения"</t>
  </si>
  <si>
    <t>24.09.2013- 20.12.2013</t>
  </si>
  <si>
    <t>Постановление Администрации Колпашевского района от 25.09.2013 № 1023 "О порядке использования средств бюджетных ассигнований резервного фонда финансирования непредвиденных расходов Администрации Томской области Колпашевскому городскому поселению"</t>
  </si>
  <si>
    <t>25.09.2013- 20.12.2013</t>
  </si>
  <si>
    <t>Постановление Главы Колпашевского района от 30.09.2013 № 162 "О порядке расходования бюджетных ассигнований за счет средств резервного фонда финансирования непредвиденных расходов Администрации Томской области, выделенных бюджету муниципального образования "Колпашевский район"</t>
  </si>
  <si>
    <t>30.09.2013- 20.12.2013</t>
  </si>
  <si>
    <t>Постановление Главы Колпашевского района от 30.09.2013 № 163 "О порядке расходования бюджетных ассигнований за счет средств резервного фонда финансирования непредвиденных расходов Администрации Томской области, выделенных бюджету муниципального образования "Колпашевский район"</t>
  </si>
  <si>
    <t>Постановление Главы Колпашевского района от 30.09.2013 № 164 "О порядке расходования бюджетных ассигнований за счет средств резервного фонда финансирования непредвиденных расходов Администрации Томской области, выделенных бюджету муниципального образования "Колпашевский район"</t>
  </si>
  <si>
    <t>Постановление Администрации Колпашевского района от 23.08.2013 № 876 "О плане использования и подготовке отчёта по трансфертам из областного фонда реформирования муниципальных финансов" (в редакции от 03.10.2013 № 1046)</t>
  </si>
  <si>
    <t>23.08.2013- 20.12.2013</t>
  </si>
  <si>
    <t>Постановление Администрации Томской области от 17.04.2012 N 136а "Об утверждении Порядка предоставления и распределения средств из областного фонда реформирования муниципальных финансов"</t>
  </si>
  <si>
    <t>17.04.2013, не установлен</t>
  </si>
  <si>
    <t>Постановление Администрации Колпашевского района от 04.10.2013 № 1051 "О порядке расходования средств иных межбюджетных трансфертов на обеспечение обучающихся с ограниченными возможностями здоровья, проживающих в муниципальных образовательных организациях, питанием, одеждой, обувью, мягким и жестким инвентарём и на обеспечение обучающихся с ограниченными возможностями здоровья, не проживающих в муниципальных образовательных организациях, бесплатным двухразовым питанием"</t>
  </si>
  <si>
    <t>01.09.2013- 31.12.2013</t>
  </si>
  <si>
    <t>Постановление Администрации Томской области от 06.09.2013 N 368а "О Порядке предоставления иных межбюджетных трансфертов на обеспечение обучающихся с ограниченными возможностями здоровья, проживающих в муниципальных образовательных организациях, питанием, одеждой, обувью, мягким и жестким инвентарем и на обеспечение обучающихся с ограниченными возможностями здоровья, не проживающих в муниципальных образовательных организациях, бесплатным двухразовым питанием"</t>
  </si>
  <si>
    <t>01.09.2013, не установлен</t>
  </si>
  <si>
    <t>Постановление Администрации Колпашевского района от 05.08.2013 № 781 "О порядке использования средств субсидии из областного бюджета на разработку проектно-сметной документации на проведение реконструкции (капитального ремонта) гидротехнических сооружений, находящихся в муниципальной собственности" (в редакции от 04.10.2013 № 1053)</t>
  </si>
  <si>
    <t>Субсидия на софинансирование реализации проектов, отобранных по итогам проведения конкурса проектов в рамках реализации долгосрочной целевой программы "Развитие культуры Томской области на 2013-2017 годы"</t>
  </si>
  <si>
    <t>Постановление Администрации Колпашевского района от 08.10.2013 № 1067 "О порядке использования средств субсидии из областного бюджета на реализацию мероприятий долгосрочной целевой программы "Повшение уровня пенсионного обеспечения работников бюджетной сферы, государственных и муниципальных служащих Томской области на период 2013- 2023 годов"</t>
  </si>
  <si>
    <t>08.10.2013- 23.12.2013</t>
  </si>
  <si>
    <t>Постановление Администрации Томской области от 19.10.2012 N 406а "Об утверждении долгосрочной целевой программы "Повышение уровня пенсионного обеспечения работников бюджетной сферы, государственных и муниципальных служащих Томской области на период 2013-2023 годов"</t>
  </si>
  <si>
    <t>10.11.2013- 31.12.2023</t>
  </si>
  <si>
    <t>Постановление Главы Колпашевского района от 07.10.2013 № 167 "Об использовании бюджетных ассигнований на аварийно-восстановительные работы мостов"</t>
  </si>
  <si>
    <t>07.10.2013- 25.12.2013</t>
  </si>
  <si>
    <t>Постановление Правительства РФ от 22.12.2010 N 1092 "О федеральной целевой программе "Чистая вода" на 2011 - 2017 годы"</t>
  </si>
  <si>
    <t>01.02.2011- 31.12.2017</t>
  </si>
  <si>
    <t>Решение Думы Колпашевского района от 28.02.2013 № 9 "О предоставлении иных межбюджетных трансфертов на изготовление проектно- сметной документации микрорайона "юбилейный" с.Чажемто Колпашевского района Томской области муниципальному образованию "Чажемтовское сельское поселение" (в редакции от 30.05.2013 № 52,  от 05.09.2013 № 71)</t>
  </si>
  <si>
    <t>Решение ДумыКолпашевского района от 28.02.2013 № 21 "О предоставлениии ИМБТ бюджету МО "Колпашевское городское поселение" на организацию деятельности народного академического хора при МБУ "ЦКД"</t>
  </si>
  <si>
    <t>Распоряжение Адсминистрации Колпашевского района от 06.09.2013 № 671 "О распределении средств иных межбюджетных трансфертов на поощрение поселенческих команд участвовавших в VIII летней межпоселенческой спартакиаде в с. Тогур, из бюджета муниципального образования «Колпашевский район» в 2013 году"</t>
  </si>
  <si>
    <t>06.09.2013- 23.12.2013</t>
  </si>
  <si>
    <t>Решение Думы Колпашевского района от 17.06.2013 № 58 "О порядке использования средств бюджета муниципального образования "Колпашевский район" на финансирование мероприятий, направленных на создание условий по развитию туризма"</t>
  </si>
  <si>
    <t>17.06.2013, не установлен</t>
  </si>
  <si>
    <t>Постановление Администрации Томской области от 26.11.2012 N 468а "Об утверждении долгосрочной целевой программы "Развитие культуры в Томской области на 2013-2017 годы"</t>
  </si>
  <si>
    <t>01.01.2013- 31.12.2017</t>
  </si>
  <si>
    <t>Начальник УФЭП   Р.В. Морозова</t>
  </si>
  <si>
    <t>ИМБТ на награждение поселений - участников районной сельскохозяйственной ярмарки "Дары осени - 2013"</t>
  </si>
  <si>
    <t>Постановление Администрации Колпашевского района от 11.10.2013 № 1080 "О предоставлении средств иных межбюджетных трансфертов на награждение сельского поселения, победителя районной сельскохозяйственной ярмарки «Дары осени», из бюджета муниципального образования «Колпашевский район» в 2013 году"</t>
  </si>
  <si>
    <t>11.10.2013- 25.11.2013</t>
  </si>
  <si>
    <t>ИМБТ на осуществление дорожной деятельности в отношении автомобильных дорог общего пользования местного значения в границах населенных пунктов муниципального образования "Колпашевское городское поселение"</t>
  </si>
  <si>
    <t>28.10.2013- 25.12.2013</t>
  </si>
  <si>
    <t>ИМБТ на выполнение мероприятий по техническому освидетельствованию здания и обследования дымовой трубы котельной в с. Инкино</t>
  </si>
  <si>
    <t>Решение Думы Колпашевского района от 28.10.2013 № 94 "О предоставлении иных межбюджетных трансфертов бюджету муниципального образования «Инкинское сельское поселение» на выполнение мероприятий по техническому освидетельствованию здания и обследования дымовой трубы котельной в с.Инкино"</t>
  </si>
  <si>
    <t>28.10.2013- 23.12.2013</t>
  </si>
  <si>
    <t>ИМБТ Новогоренскому сельскому поселению на организацию водоснабжения в с. Новогорное</t>
  </si>
  <si>
    <t>Решение Думы Колпашевского района от 28.10.2013 № 95 "О предоставлении иных межбюджетных трансфертов бюджету муниципального образования «Новогоренское сельское поселение» на организацию водоснабжения в с.Новогорное"</t>
  </si>
  <si>
    <t>Субсидия, ДЦП "Повышение уровня пенсионного обеспечения работников бюджетной сферы, государственных и муниципальных служащих Томской области на период 2013 - 2023 годов"</t>
  </si>
  <si>
    <t>Постановление Администрации Колпашевского района от 08.10.2013 № 1067 "О порядке использования средств субсидии из областного бюджета на реализацию мероприятий долгосрочной целевой программы «Повышение уровня пенсионного обеспечения работников бюджетной сферы, государственных и муниципальных служащих Томской области 
на период 2013-2023 годов»</t>
  </si>
  <si>
    <t>Расходы на награждение победителей ежегодного конкурса на лучшее муниципальное образование Томской области по профилактике правонарушений (в соответствии с распоряжением АТО от 07.08.2013 № 612-ра)</t>
  </si>
  <si>
    <t>Субсидия на строительство газовой модульной котельной "Урожай" по адресу: г.Колпашево, ул. Сосновая, 9/1</t>
  </si>
  <si>
    <t>Выполнение установленных гигиенических требований к устройству полигона твердых бытовых отходов по адресу: в 0,8 км. На север от пересечения автодорог "Колпашево - Белый Яр" - "Колпашево - оз. Светлое"</t>
  </si>
  <si>
    <t>Субсидия на разработку проектно - сметной документации по объектам образовательных учреждений, реализующих программы дошкольного образования на 2013 год</t>
  </si>
  <si>
    <t>Субсидия на модернизацию региональных систем дошкольного образования (Капитальный ремонт дошкольных образовательных учреждений)</t>
  </si>
  <si>
    <t>Субсидия на обучение работников образовательных учреждений, реализующих программу дошкольного образования</t>
  </si>
  <si>
    <t>Постановление Администрации Колпашевского района от 27.09.2013 № 1026 "О распределении средств иных межбюджетных трансфертов на реализацию мероприятий долгосрочной целевой программы "Подготовка спортивных сооружений к проведению на территории Колпашевского района финальных областных летних сельских спортивных игр "Стадион для всех"</t>
  </si>
  <si>
    <t>29.09.2013- 10.12.2013</t>
  </si>
  <si>
    <t>Постановление Администрации Колпашевского района от 03.10.2013 № 1048 "О распределении средств иных межбюджетных трансфертов на реализацию мероприятий долгосрочной целевой программы «Подготовка спортивных сооружений к проведению на территории Колпашевского района финальных областных летних сельских спортивных игр «Стадион для всех» (в редакции от 15.10.2013 № 1089)</t>
  </si>
  <si>
    <t>03.10.2013- 10.12.2013</t>
  </si>
  <si>
    <t>Постановление Администрации Колпашевскогго района от 07.10.2013 № 1060 "О порядке расходования средств субсидии на разработку проектно-сметной документации по объекту «Капитальный ремонт МБДОУ «Детский сад общеразвивающего вида № 19» по адресу: Колпашевский район, г.Колпашево, ул. Коммунистическая, 4»</t>
  </si>
  <si>
    <t>07.10.2013- 31.12.2013</t>
  </si>
  <si>
    <t>Соглашение от 20.09.2013 № 50 "О предоставлении в 2013 году бюджету муниципального образования "Колпашевский район" субсидии из областного бюджета на разработку проектно-сметной документации по объекту "Капитальный ремонт МБДОУ "Детский сад общеразвивающего вида № 19" по адресу: Колпашевский район, г.Колпашево, ул. Коммунистическая, 4"</t>
  </si>
  <si>
    <t>20.09.2013- 31.12.2013</t>
  </si>
  <si>
    <t>Постановление Администрации Колпашевского района от 18.10.2013 № 1108 "О порядке расходования средств субсидии на обучение работников образовательных учреждений, реализующих программу дошкольного образования"</t>
  </si>
  <si>
    <t>18.10.2013- 31.12.2013</t>
  </si>
  <si>
    <t>Постановление Администрации Томской области от 30.11.2012 N 485а "Об утверждении долгосрочной целевой программы "Обеспечение доступности и развития дошкольного образования в Томской области на 2013-2017 годы"</t>
  </si>
  <si>
    <t>прил. 3 Программы</t>
  </si>
  <si>
    <t>Постановление Администрации Колпашевского района от 23.10.2013 № 1129 "Постановление Администрации Колпашевского района от 23.10.2013 № 1129 "О порядке расходования средств субсидии из областного бюджета (федеральные средства) на строительство отстойника промывочной воды для станции обезжелезивания в г.Колпашево Томской области в рамках долгосрочной целевой программы "Чистая вода Томской области на 2012 - 2017 годы"</t>
  </si>
  <si>
    <t>23.10.2013- 23.12.2013</t>
  </si>
  <si>
    <t>Постановление Администрации Томской области от 21.03.2012 N 105а "Об утверждении государственной программы "Чистая вода Томской области" на 2012-2017 годы"</t>
  </si>
  <si>
    <t>Прил. 1 Программы</t>
  </si>
  <si>
    <t>27.04.2012- 31.12.2017</t>
  </si>
  <si>
    <t>Решение Думы Колпашевского района от 28.10.2013 № 88 "О порядке использования средств бюджета муниципального образования "Колпашевский район" на реализацию мероприятий, направленных на проведение конкурсов социальных проектов "Развитие общественных инициатив"</t>
  </si>
  <si>
    <t>28.10.2013, не установлен</t>
  </si>
  <si>
    <t>Решение Думы Колпашевского района от 10.09.2012 № 122 "О порядке использования средств на установку и эксплуатацию стендов "Почётный житель Колпашевского района" (в редакции от 28.10.2013 № 89)</t>
  </si>
  <si>
    <t>Решение Думы Колпашевского района от 10.09.2012 № 118 "О порядке использования средств бюджета муниципального образования "Колпашевский район" на проведение мероприятий по предупреждению и ликвидации пследствий черезвычайных ситуаций природного и техногенного характера на территории муниципального образования "Колпашевский район" (в редакции от 28.10.2013 № 90)</t>
  </si>
  <si>
    <t>Постановление Администрации Колпашевского района от 30.06.2010г. № 858 "Об установлении расходного обязательства МО "Колпашевский район" по осуществлению отдельных государственных полномочий по ТО по хранению, комплектованию, учету и использованию архивных документов, относящихся к государственной собственности ТО и находящихся на территории МО "Колпашевский район" (в редакции от 07.04.2011 № 322, от 05.11.2013 № 1170)</t>
  </si>
  <si>
    <t>0314</t>
  </si>
  <si>
    <t>Постановление Администрации Колпашевского района от 07.11.2013 № 1184 "О порядке использования средств денежной премии, полученной из областного бюджета по итогам областного ежегодного конкурса на лучшее муниципальное образование Томской области по профилактике правонарушений за 1 - ое полугодие 2013 года"</t>
  </si>
  <si>
    <t>приложение</t>
  </si>
  <si>
    <t>07.11.2013- 25.12.2013</t>
  </si>
  <si>
    <t>п.п. 1 п.1</t>
  </si>
  <si>
    <t>Распоряжение Администрации Томской области от 07.08.2013 № 612-ра "Об итогах областного ежегодного конкурса на лучшее муниципальное образование Томской области по профилактике правонарушений за 1-е полугодие 2013 года"</t>
  </si>
  <si>
    <t>07.08.2013- 31.12.2013</t>
  </si>
  <si>
    <t>Постановление Администрации Колпашевского района от 07.11.2013 № 1182 "О порядке расходования средств субсидии на софинансирование реализации проекта "Организация "культурного десанта" по муниципальным районам Томской области Колпашевского Народного драматического театра им.Валентина Пикалова" отобранного по итогам проведения конкурса проектов в рамках реализации долгосрочной целевой программы "Развитие культуры в Томской области на 2013 - 2017 годы"</t>
  </si>
  <si>
    <t>Постановление Администрации Колпашевского района от 15.10.2010 № 1293 "Об утверждении долгосрочной районной программы "Предоставление молодым семьям государственной поддержки на приобретение (строительство) жилья на территории Колпашевского района на 2011 - 2015 годы" (в редакции от 06.05.2011 № 429, от 22.08.2011 № 845, от 23.08.2013 № 867)</t>
  </si>
  <si>
    <t>Гл. 6-9</t>
  </si>
  <si>
    <t xml:space="preserve">Закон Томской области от 09.10.2007 N 223-ОЗ "О муниципальных должностях в Томской области" </t>
  </si>
  <si>
    <t>Положение</t>
  </si>
  <si>
    <t>01.01.2009, не установлен</t>
  </si>
  <si>
    <t xml:space="preserve">Решение Думы Колпашевского района от 27.03.2013 № 26 "Об утверждении перечня муниципальных должностей и должностей муниципальной службы, квалификационных требований для замещения должностей муниципальной службы в органах местного самоуправления муниципального образования «Колпашевский район» и в органах Администрации Колпашевского района"
</t>
  </si>
  <si>
    <t>Перечень 2</t>
  </si>
  <si>
    <t>01.06.2013, не установлен</t>
  </si>
  <si>
    <t xml:space="preserve">Закон Томской области от 15.03.2013 N 36-ОЗ "О классных чинах муниципальных служащих в Томской области" </t>
  </si>
  <si>
    <t>п. 10, ст. 2</t>
  </si>
  <si>
    <t>Решение Думы Колпашевского района от 16.07.2013 № 64 "Об установлении расчётной единицы"</t>
  </si>
  <si>
    <t>Постановление Администрации Колпашевского района от 19.12.2008 № 1106 "Об утверждении  Положения  «О порядке установления окладов, об условиях и порядке назначения премий, доплат, надбавок и иных компенсационных и стимулирующих выплат, порядке предоставления ежегодных основных оплачиваемых отпусков, ежегодных дополнительных оплачиваемых отпусков работникам органов местного самоуправления Колпашевского района и работникам органов Администрации Колпашевского района, а также о квалификационных требованиях, устанавливаемых для служащих и рабочих органов местного самоуправления Колпашевского района, органов Администрации Колпашевского района"</t>
  </si>
  <si>
    <t>п. 2 Гл.1, п. 3-9 Гл.2, п. 10-15 Гл.3 Раз.2</t>
  </si>
  <si>
    <t>Закон Томской области от 06.05.2009 N 68-ОЗ "О гарантиях деятельности депутатов представительных органов муниципальных образований, выборных должностных лиц местного самоуправления, лиц, замещающих муниципальные должности, в Томской области"</t>
  </si>
  <si>
    <t>ст. 7</t>
  </si>
  <si>
    <t>Постановление Правительства РФ от 13.10.2008 N 749 "Об особенностях направления работников в служебные командировки"</t>
  </si>
  <si>
    <t>п. 11 Положения</t>
  </si>
  <si>
    <t>17.10.2008, не установлен</t>
  </si>
  <si>
    <t xml:space="preserve">Закон Томской области от 12.08.2013 N 149-ОЗ "Об образовании в Томской области" </t>
  </si>
  <si>
    <t>Гл. 4,5</t>
  </si>
  <si>
    <t>Федеральный закон от 29.12.2012 N 273-ФЗ "Об образовании в Российской Федерации"</t>
  </si>
  <si>
    <t>ст.9</t>
  </si>
  <si>
    <t>01.06.2013- 31.12.2013</t>
  </si>
  <si>
    <t>п.п.45 п.2</t>
  </si>
  <si>
    <t>ИМБТ на участие муниципальных учреждений культуры Колпашевского района в областных конкурсах, смотрах - конкурсах, фестивалях</t>
  </si>
  <si>
    <t>ИМБТ на внесение вклада в Уставной фонд МУП "Теплоэнергетик"</t>
  </si>
  <si>
    <t>ИМБТ на выполнение мероприятий в сфере жилищно - коммунального хозяйства и содержания дорог</t>
  </si>
  <si>
    <t>ИМБТ на компенсацию расходов по организации электроснабжения от дизельных электростанций в части сверхноративного потребления электроэнергии населением п.Куржино</t>
  </si>
  <si>
    <t>ИМБТ на ремонт канализационного коллектора от канализационной насосной станции по ул. Школьная г.Колпашево</t>
  </si>
  <si>
    <t>Субсидия на проектирование и строительство (реконструкция) автомобильных дорог общего пользования местного значения с твердым покрытием до сельских населенных пунктов, не имеющих круглодичной связи с сетью автомобильных дорог общего пользования</t>
  </si>
  <si>
    <t>Субсидия на разработку проектно-сметной документации на реконструкцию котельной "НГСС", ул.Науки, 9, г.Колпашево (подпрограмма "Повышение энергетической эффективности котельных в Томской области")</t>
  </si>
  <si>
    <t>Решение Думы Колпашевского района от 25.11.2013 № 100 "О предоставлении иных межбюджетных трансфертов бюджету муниципального образования "Дальненское сельское поселение" на компенсацию расходов по организации электроснабжения от дизельных электростанций в части сверхнормативного потребления электроэнергии населением п.Куржино"</t>
  </si>
  <si>
    <t>25.11.2013- 25.12.2013</t>
  </si>
  <si>
    <t xml:space="preserve">Решение Думы Колпашевского района от 23.04.2012 № 67 "О порядке использования средств бюджета муниципального образования «Колпашевский район» на реализацию мероприятий по созданию условий для обеспечения поселений, входящих в состав Колпашевского района, услугами по организации досуга и услугами организаций культуры" (в редакции от 25.11.2013 № 105)
</t>
  </si>
  <si>
    <t>Решение Думы Колпашевского района от 23.04.2012 № 67 "О порядке использования средств бюджета муниципального образования «Колпашевский район» на реализацию мероприятий по созданию условий для обеспечения поселений, входящих            в состав Колпашевского района, услугами по организации досуга и услугами организаций культуры" (в редакции от 25.11.2013 № 105)</t>
  </si>
  <si>
    <t>Решение Думы Колпашевского района от 25.11.2013 № 106 "О финансировании за счёт бюджета муниципального оьразования "Колпашевский район" мероприятий, направленных на поддержку решения жилищной проблемы молодых семей"</t>
  </si>
  <si>
    <t>25.11.2013- 31.12.2015</t>
  </si>
  <si>
    <t>Решение Думы Колпашевского района от 25.11.2013 № 107 "О финансировании за счет средств бюджета мМО "Колпашевский район" мероприятий направленных на поддержку социально-орентированных некомерческих организаций, не являющихся муниципальными учреждениями"</t>
  </si>
  <si>
    <t>25.11.2013, не установлен</t>
  </si>
  <si>
    <t>Решение Думы Колпашевского района от 25.11.2013 № 111 "О предоставлении ИМБТ бюджету МО "Колпашевское городское поселение" на ремонт канализационного коллектора от канализационной насосной станции по ул.Школьная г.Колпашево"</t>
  </si>
  <si>
    <t>25.11.2013-  25.12.2013</t>
  </si>
  <si>
    <t>Решение думы Колпашевского района от 25.11.2013 № 112 "О предоставлении ИМБТ бюджету МО "Копыловское сельское поселение" на внесение вклада в Уставный фонд МУП "Теплоэнергетик"</t>
  </si>
  <si>
    <t>25.11.2013- 23.12.2013</t>
  </si>
  <si>
    <t>Решение Думы Колпашевского района от 25.11.2013 № 113 "О предоставлении ИМБТ бюджету МО "Дальненское сельское поселение" на выполнение мероприятий в сфере ЖКХ и содержание дорог"</t>
  </si>
  <si>
    <t>Постановление Администрации Колпашевского района от 03.07.2013 № 637 "О порядке предоставления субсидии Томскому Региональному Общественному Благотворительному  Фонду "Колпашевская церковь Вознесения" для финансиролвания строительства православного храма "Церковь Вознесения" в г.Колпашево" (в редакции от 11.11.2013 № 1189)</t>
  </si>
  <si>
    <t>Постановление Администрации Колпашевского района от 16.08.2013 № 830 "О порядке расходования средств субсидий на реализацию мероприятий подпрограммы «Школьное окно» долгосрочной целевой программы «Энергосбережение и повышение энергетической эффективности  на территории Томской области на 2010-2012 годы  и на перспективу до 2020 года» (в редакции от 19.11.2013 № 1211)</t>
  </si>
  <si>
    <t>Постановление Администрации Колпашевского района  от 26.06.2010 № 829 "Об установлении расходных обязательств по осуществлению отдельных государственных полномочий по выплате надбавок к тарифной ставке (должностному окладу) педагогическим работникам и руководителм МОУ" (в редакции от 28.11.2013 № 1232)</t>
  </si>
  <si>
    <t>Постановление Администрации Колпашевского района от 20.02.2013 № 146 "О порядке расходования средств иных межбюджетных трансфертов на стимулирующие выплаты за высокие результаты и качество выполняемых работ в муниципальных общеобразовательных учреждениях" (в редакции от 10.12.2013 № 1285)</t>
  </si>
  <si>
    <t>Постановление Администрации Колпашевского района от 20.02.2013 № 145 "О порядке расходования средств иных межбюджетных трансфертов на стимулирующие выплаты в муниципальных дошкольных образовательных учреждениях Томской области" (в редакции от 10.12.2013 № 1286)</t>
  </si>
  <si>
    <t>Организация системы выявления, сопровождения одаренных детей</t>
  </si>
  <si>
    <t>Муниципальная программа "Обеспечение безопасности жизнедеятельности населения на территории Колпашевского района на 2014 - 2016 годы" (резерв)</t>
  </si>
  <si>
    <t>Постановление Администрации Колпашевского района от 20.03.2013 № 266 "Об утверждении долгосрочной целевой программы "Обеспечение безопасности жизнедеятельности населения на территории Колпашевского района на 2014 - 2016 годы"</t>
  </si>
  <si>
    <t>01.01.2014 - 31.12.2016</t>
  </si>
  <si>
    <t>Проведение комплексного капитального ремонта МБОУ "СОШ № 4"</t>
  </si>
  <si>
    <t>Постановление Администрации Колпашевского района от 05.03.2013 № 196 "Об утверждении целевой программы "Профилактика правонарушений на территории муниципального образования "Колпашевский район" на 2013 - 2018 годы"</t>
  </si>
  <si>
    <t>05.03.2013- 31.12.2018</t>
  </si>
  <si>
    <t>ИМБТ на предупреждение и ликвидацию последствий черезвычайных ситуаций и стихийных бедствий природного и техногенного характера</t>
  </si>
  <si>
    <t>0405 0502</t>
  </si>
  <si>
    <t>Субвенция на предоставление бесплатной методической, психолого-педагогической, диагностической и консультативной помощи в косультационных центрах, созданных в дошкольных образовательных организациях и общеобразовательных организациях, родителям (законным представителям) несовершеннолетних обучающихся, обеспечивающим получение дошкольного образования в форме семейного образования</t>
  </si>
  <si>
    <t>Субвенция на обеспечение обучающихся с ограниченными возможностями здоровья, проживающих в муниципальных образовательных организациях, питанием, одеждой, мягким и жестким инвентарем и на обеспечение обучающихся с ограниченными возможностями здоровья, не проживающих в муниципальных организациях, бесплатным двухразовым питанием</t>
  </si>
  <si>
    <t>Субвенция на осуществление переданных полномочий по регистрации коллективных договоров</t>
  </si>
  <si>
    <t>0401</t>
  </si>
  <si>
    <t>ИМБТ на реконструкцию инженерных сетей</t>
  </si>
  <si>
    <t>Расходы в соответствии с распоряжением АТО от 21.12.2013 № 321-р-в</t>
  </si>
  <si>
    <t>Постановление Главы Колпашевского района от 25.12.2013 № 246 "О расходовании бюджетных ассигнований из резервного фонда финансирования непредвиденных расходов Администрации Томской области в целях социального обеспечения населения на приобретение книги "Почётные граждане Колпашевского района"</t>
  </si>
  <si>
    <t>25.12.2013- 31.12.2013</t>
  </si>
  <si>
    <t>Отдельные мероприятия в области автомобильного транспорта (покупка автобуса)</t>
  </si>
  <si>
    <t>Реализация мероприятий федеральной целевой программы развития образования на 2011 - 2015 годы</t>
  </si>
  <si>
    <t>Субсидия на модернизацию региональных систем дошкольного образования (Оснащение дошкольных образовательных учреждений)</t>
  </si>
  <si>
    <t>Расходы согласно распоряжению АТО от 13.12.2013 № 307-р-в</t>
  </si>
  <si>
    <t>Денежное поощрение коллективов областых государственных и муниципальных образовательных учреждений ТО, внедряющих инновационные образовательные программы (проекты), победивших в конкурсном отборе</t>
  </si>
  <si>
    <t>Стимулирующие выплаты в муниципальных организациях дополнительного образования</t>
  </si>
  <si>
    <t>ИМБТ на проведение мероприятий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t>
  </si>
  <si>
    <t>Расходы на вознаграждение гражданам, награжденным Почетной грамотой Думы Колпашевского района</t>
  </si>
  <si>
    <t>ИМБТ на исполнение суденых актов по обеспечению жилыми помещениями детей- сирот и детей, оставшихся без попечения родителей, а также лиц из их числа</t>
  </si>
  <si>
    <t>Оказание социальной помощи</t>
  </si>
  <si>
    <t>Расходы в соответствии с распоряжением АТО от 17.12.2013 № 312-р-в</t>
  </si>
  <si>
    <t>ИМБТ на реализацию мероприятий по созданию условий для обеспечения поселений, входящих в состав Колпашевского района , услугами по организации досуга и услугами организации культуры</t>
  </si>
  <si>
    <t>ИМБТ из резервного фонда финансирования непредвиденных расходов АТО от 13.12.2013 № 307-р-в</t>
  </si>
  <si>
    <t>ИМБТ на приобретение мусорных контейнеров для организации централизованного сбора и вывоза твердых бытовых отходов в д.Маракса</t>
  </si>
  <si>
    <t>ИМБТ на ремонт водопровода в д.Маракса</t>
  </si>
  <si>
    <t>ИМБТ на оснащение транспортного средства средством контроля труда и отдыха водителей и навигационной системой, позволяющей контролировать местонахождение транспортного средства Он-лайн</t>
  </si>
  <si>
    <t>ИМБТ на приобретение иллюминационного оборудования</t>
  </si>
  <si>
    <t>ИМБТ на аварийно-восстановительные работы многоквартирного дома, пострадавшего от пожара, расположенного по адресу: г.Колпашево, пер. Клубный, 13 (в соответствии с распоряжением АТО от 22.11.2013 № 883-ра)</t>
  </si>
  <si>
    <t>Субсидия на реконструкцию инженерных сетей мкр. "Звезда" г.Колпашево</t>
  </si>
  <si>
    <t>ИМБТ на компенсацию затрат теплоснабжающим организациям, связанным с разницей в стоимости угля и увеличением объема расхода угля по сравнению с нормативным</t>
  </si>
  <si>
    <t>Субсидия на реконструкцию инженерных сетей мкр. "Победа" г.Колпашево</t>
  </si>
  <si>
    <t>Решение Думы Колпашевского района от 25.11.2013 № 99 "О предоставлении иных межбюджетных трансфертов бюджету муниципального образования «Новогоренское сельское поселение»  на ремонт кровли муниципального казенного учреждения  «Новогоренский сельский культурно-досуговый центр»</t>
  </si>
  <si>
    <t>01.01.2014- 20.12.2014</t>
  </si>
  <si>
    <t>гр.18</t>
  </si>
  <si>
    <t>финансовый год +3
(2016 год)</t>
  </si>
  <si>
    <t>ИМБТ на проведение выборов Главы поселения</t>
  </si>
  <si>
    <t>Решение Думы Колпашевского района от 25.11.2013 № 103 "О предоставлении иных межбюджетных трансфертов бюджету муниципального образования «Чажемтовское сельское поселение» на проведение выборов Главы муниципального образования «Чажемтовское сельское поселение»</t>
  </si>
  <si>
    <t>01.01.2014- 01.07.2014</t>
  </si>
  <si>
    <t>28.11.2013- 25.12.2013</t>
  </si>
  <si>
    <t>Решение Думы Колпашевского района от 23.04.2012 № 67 "О порядке использования средств бюджета муниципального образования «Колпашевский район» на реализацию мероприятий по созданию условий для обеспечения поселений, входящих            в состав Колпашевского района, услугами по организации досуга и услугами организаций культуры"</t>
  </si>
  <si>
    <t>Постановление Главы Колпашевского района от 05.12.2013 № 213 "О предоставлении средств иных межбюджетных трансфертов  на реализацию мероприятий по созданию условий для обеспечения поселений, входящих в состав Колпашевского района, услугами по организации досуга и услугами организации культуры в 2013 году"</t>
  </si>
  <si>
    <t>05.12.2013- 25.12.2013</t>
  </si>
  <si>
    <t>Постановление Главы Колпашевского района от 28.11.2013 № 205 "О порядке расходования бюджетных ассигнований за счёт средств из резервного фонда Администрации Томской области по ликвидации последствий стихийных бедствий и других черезвычайных ситуаций, выделенных бюджету муниципального образования "Колпашевский район" на аварийно-восстановительные работы многоквартирного дома, пострадавшего от пожара по адресу: г.Колпашево, пер. Клубный, 13" (в редакции от 11.12.2013 № 225)</t>
  </si>
  <si>
    <t>Постановление Администрации Колпашевского района от 24.12.2012 № 1298 "О Порядке предоставления субсидий социально- ориентированным некоммерческим организациям, не являющимся муниципальными учреждениями, в 2013 году" (в редакции от 11.12.2013 № 1290)</t>
  </si>
  <si>
    <t>Постановление Администрации Колпашевского района от 12.12.2013 № 1291"О порядке расходования средств субсидии из областного бюджета бюджету муниципального образования «Колпашевский район» на реализацию мероприятий по модернизации региональной системы дошкольного образования в Томской области"</t>
  </si>
  <si>
    <t>12.12.2013- 31.12.2013</t>
  </si>
  <si>
    <t>13.12.2013- 31.12.2013</t>
  </si>
  <si>
    <t>Закон Томской области от 28.12.2010 N 336-ОЗ "О предоставлении межбюджетных трансфертов"</t>
  </si>
  <si>
    <t>абз.5, п.1, ст.1</t>
  </si>
  <si>
    <t xml:space="preserve">Постановление Администрации Колпашевского района от 03.09.2013 № 911 "О порядке расходования средств субсидии из областного бюджета на разработку проектно – сметной документации объектов капитального строительства муниципальной собственности, планируемых к финансированию за счёт долгосрочной целевой программы «Социальное развитие села Томской области до 2015 года» (в редакции от 13.12.2013 № 1305)
</t>
  </si>
  <si>
    <t xml:space="preserve">Решение Думы Колпашевского района от 26.11.2008 № 564 "О введении новых систем оплаты труда" (в редакции от 13.02.2009 № 621, от 24.02.2009 № 623, от 28.08.2009 № 690, от 07.12.2009 № 741, от 24.12.2010 № 31, от 25.11.2011 № 138, от 24.05.2012 № 82, от 16.12.2013 № 117) </t>
  </si>
  <si>
    <t>Решение Думы Колпашевского района от 14.02.2011 № 5 "О мерах по реализации Закона Томской области от 17.12.2007 № 276-ОЗ "О выделении субвенций местным бюджетам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образования,а также дополнительного образования в рамках основных общеобразовательных программ в муниципальных общеобразовательных  учреждениях" (в редакции от 25.11.2011 № 140, от 16.07.2012 № 98, от 19.12.2012 № 154, от 17.06.2013 № 55, от 16.12.2013 № 118)</t>
  </si>
  <si>
    <t>Решение Думы Колпашевского района от 16.12.2013 № 121 "О предоставлении иных межбюджетных трансфертов бюджету муниципального образования «Дальненское сельское поселение» 
на оснащение транспортного средства средством контроля труда и отдыха водителей и навигационной системой, позволяющей контролировать местонахождение транспортного средства в режиме Он-Лайн"</t>
  </si>
  <si>
    <t>16.12.2013- 26.12.2013</t>
  </si>
  <si>
    <t>Решение Думы Колпашевского района от 23.04.2012 № 43 "О Cчетной палате Колпашевского района" (в редакции от 05.09.2013 № 83, от 16.12.2013 № 120)</t>
  </si>
  <si>
    <t>Решение Думы Колпашевского района от 28.10.2013 № 93 "О предоставлении иных межбюджетных трансфертов бюджету муниципального образования «Колпашевское городское поселение» на реализацию мероприятий подпрограммы «Повышение энергетической эффективности котельных в Томской области» в рамках долгосрочной целевой программы «Энергосбережение и повышение энергетической эффективности на территории Томской области на 2010-2012 годы и на перспективу до 2020 года» (в редакции от 16.12.2013 № 122)</t>
  </si>
  <si>
    <t>Решение Думы Колпашевского района от 16.12.2013 № 123 "О предоставлении иных межбюджетных трансфертов бюджету муниципального образования «Колпашевское городское поселение» на приобретение иллюминационного оборудования"</t>
  </si>
  <si>
    <t>Решение Думы Колпашевского района от 28.10.2013 № 92 "О предоставлении иных межбюджетных трансфертов бюджету 
муниципального образования «Колпашевское городское поселение» на осуществление дорожной деятельности в отношении автомобильных дорог общего пользования местного значения в границах населенных пунктов муниципального образования «Колпашевское городское поселение» (в редакции от 16.12.2013 № 124)</t>
  </si>
  <si>
    <t>Решение думы Колпашевского района от 16.12.2013 № 125 "О предоставлении иных межбюджетных трансфертов бюджету муниципального образования «Новоселовское сельское поселение» на приобретение мусорных контейнеров для организации централизованного сбора и вывоза твердых бытовых отходов в д.Маракса"</t>
  </si>
  <si>
    <t>Решение Думы Колпашевского района от 16.12.2013 № 126 "О предоставлении иных межбюджетных трансфертов бюджету муниципального образования «Новоселовское сельское поселение» на ремонт водопровода в д.Маракса"</t>
  </si>
  <si>
    <t>Решение Думы Колпашевского района от 16.12.2013 № 127 "О предоставлении иных межбюджетных трансфертов бюджету муниципального образования «Колпашевское городское поселение» на компенсацию затрат теплоснабжающим организациям, связанных с разницей в стоимости угля и увеличением объема расхода угля по сравнению с нормативным"</t>
  </si>
  <si>
    <t xml:space="preserve">Решение Думы Колпашевского района от 05.09.2013 № 73 "О предоставлении иных межбюджетных трансфертов бюджету муниципального образования «Колпашевское городское поселение» на изготовление проектной документации на реконструкцию инженерных сетей микрорайонов «Звезда» и «Победа» г.Колпашево Томской области" (в редакции от 16.12.2013 № 128)
</t>
  </si>
  <si>
    <t>05.09.2013- 26.12.2013</t>
  </si>
  <si>
    <t>Решение Думы Колпашевского района от 29.11.2006 № 236 "Об утверждении Положения о порядке утилизации и переработки твердых бытовых отходов и промышленных отходов III-IV класса опасности и о порядке размещения, обустройства и содержания полигонов и санкционированных объектов в МО "Колпашевский район" (в редакции от 02.07.2009 № 682, от 16.12.2013 № 129)</t>
  </si>
  <si>
    <t>Постановление Администрации Колпашевского района от 16.12.2013 № 1314 "О порядке расходования средств субсидии из областного бюджета на реализацию мероприятий  подпрограммы «Повышение энергетической эффективности котельных в Томской области» в рамках долгосрочной целевой программы «Энергосбережение и повышение энергетической эффективности на территории Томской области на 2010 – 2012 годы  и на перспективу до 2020 года»</t>
  </si>
  <si>
    <t>16.12.2013- 23.12.2013</t>
  </si>
  <si>
    <t>Постановление Администрации Колпашевского района от 17.12.2013 № 1320 "О порядке расходования средств субсидии на реализацию федеральной целевой программы развития образования на 2011-2015 годы в части модернизации муниципальной системы дошкольного образования"</t>
  </si>
  <si>
    <t>17.12.2013- 31.12.2013</t>
  </si>
  <si>
    <t>Постановление Администрации Томской области от 13.12.2012 N 516а "О финансовом обеспечении выплаты денежного поощрения коллективам областных государственных и муниципальных образовательных учреждений Томской области, внедряющих инновационные образовательные программы (проекты), победивших в конкурсном отборе"</t>
  </si>
  <si>
    <t>Постановление Администрации Колпашевского района от 17.12.2013 № 1321 "О порядке расходования средств иных межбюджетных трансфертов на выплату денежного поощрения коллективам областных государственных и муниципальных образовательных учреждений Томской области, внедряющих инновационные образовательные программы (проекты), победивших в конкурсном отборе"</t>
  </si>
  <si>
    <t>абз. 36, п.1, ст.1</t>
  </si>
  <si>
    <t>Постановление Администрации Колпашевского района от 19.12.2013 № 1336 "О порядке расходования средств иных межбюджетных трансфертов на организацию системы выявления, сопровождения одарённых детей"</t>
  </si>
  <si>
    <t>Постановление Администрации Колпашевского района от 19.12.2013 № 1338 "О порядке расходования средств субсидии из областного бюджета на реконструкцию инженерных сетей микрорайона «Звезда» г.Колпашево Томской области"</t>
  </si>
  <si>
    <t>19.12.2013- 26.12.2013</t>
  </si>
  <si>
    <t xml:space="preserve">Постановление Администрации Колпашевского района от 19.12.2013 № 1339 "О порядке расходования средств субсидии из областного бюджета на реконструкцию инженерных сетей микрорайона «Победа» г.Колпашево Томской области"
</t>
  </si>
  <si>
    <t>Постановление администрации Колпашевского района от 15.10.2013 № 1090 "О порядке расходования средств субсидии на обеспечение мероприятий по переселению граждан из аварийного жилищного фонда за счёт средств, поступивших от государственной корпорации Фонд содействия реформированию жилищно - коммунального хозяйства" (в редакции от 12.12.2013 № 1301, от 19.12.2013 № 1340)</t>
  </si>
  <si>
    <t>Постановление Администрации Колпашевского района от 15.10.2013 № 1091 "О порядке расходования средств субсидии на обеспечение мероприятий по пересечению граждан из аварийного жилищного фонда" (в редакции от 12.12.2013 № 1300, от 19.12.2013 № 1341)</t>
  </si>
  <si>
    <t>15.10.2013- 26.12.2013</t>
  </si>
  <si>
    <t>21.12.2013- 26.12.2013</t>
  </si>
  <si>
    <t>Постановление Администрации Колпашевского района от 16.09.2013 № 973 "О порядке расходования средств субсидии из областного бюджета на реализацию долгосрочной целевой программы «Развитие газоснабжения и газификация Томской области на 2013-2015 годы» (в редакцуии от 21.12.2013 № 1357)</t>
  </si>
  <si>
    <t>16.09.2013- 26.12.2013</t>
  </si>
  <si>
    <t>Постановление Главы Колпашевского района от 21.12.2013 № 234 "О порядке использования средств бюджетных ассигнований резервного фонда финансирования непредвиденных расходов Администрации  Томской области, выделенных Колпашевскому городскому поселению 
на изготовление на городском стадионе укрытия для футболистов, больших и малых футбольных ворот"</t>
  </si>
  <si>
    <t>Постановление Главы Колпашевского района от 21.12.2013 № 236 "О порядке использования средств бюджетных ассигнований резервного фонда финансирования непредвиденных расходов Администрации Томской области Дальненскому сельскому поселению на укрепление материально-технической базы для оказания муниципальных услуг населению"</t>
  </si>
  <si>
    <t>Постановление Главы Колпашевского района от 21.12.2013 № 235 "О порядке использования средств бюджетных ассигнований резервного фонда финансирования непредвиденных расходов Администрации Томской области Инкинскому сельскому поселению на укрепление материально-технической базы для оказания муниципальных услуг населению"</t>
  </si>
  <si>
    <t>Постановление Главы Колпашевского района от 21.12.2013 № 238 "О порядке использования средств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«Новосёловское сельское поселение» на приобретение входных металлических дверей и установку их в культурно-досуговых центрах"</t>
  </si>
  <si>
    <t>Постановление Главы Колпашевского района от 23.12.2013 № 240 "О порядке использования средств бюджетных ассигнований резервного фонда финансирования непредвиденных расходов Администрации Томской области Инкинскому сельскому поселению на укрепление материально-технической базы"</t>
  </si>
  <si>
    <t>23.12.2013- 26.12.2013</t>
  </si>
  <si>
    <t xml:space="preserve">Постановление Администрации Колпашевского района от 23.12.2013 № 1361 "О порядке расходования средств субсидии из областного бюджета на стимулирующие выплаты в  муниципальных организациях дополнительного образования в Томской области в 2013 году"
</t>
  </si>
  <si>
    <t>пп. 66 п.2</t>
  </si>
  <si>
    <t>Постановление Администрации Колпашевского района от 13.12.2013 № 1303 "О порядке расходования иных межбюджетных трансфертов на комплектование книжных фондов библиотек Колпашевского района" (в редакции от 23.12.2013 № 1363)</t>
  </si>
  <si>
    <t>Постановление Главы Колпашевского района от 23.12.2013 № 240 "О порядке использования средств бюджетных ассигнований резервного фонда финансирования непредвиденных расходов Администрации  Томской области, выделенных Колпашевскому городскому поселению на укрепление материально-технической базы"</t>
  </si>
  <si>
    <t>Постановление Администрации Колпашевского района от 25.12.2013 № 1374 "О порядке расходования средств субсидии на проектирование и строительство (реконструкцию) автомобильных дорог общего пользования местного значения с твёрдым покрытием до сельских населённых пунктов, не имеющих круглогодичной связи с сетью автомобильных дорог общего пользования"</t>
  </si>
  <si>
    <t>Постановление Администрации Колпашевского района от 07.11.2013 № 1184 "О порядке использования средств денежной премии, полученной из областного бюджета по итогам областного ежегодного конкурса на лучшее муниципальное образование Томской области по профилактике правонарушений за 1 - ое полугодие 2013 года" (в редакции от 25.12.2013 № 1377)</t>
  </si>
  <si>
    <t>07.11.2013- 31.12.2013</t>
  </si>
  <si>
    <t>Постановление Администрации Колпашевского района от 28.08.2013 № 886 "О порядке использования средств субсидии из областного бюджета на реализацию мероприятий долгосрочной целевой программы «Обеспечение безопасности жизнедеятельности населения на территории Томской области на 2013  - 2015 годы " (в редакции от 25.12.2013 № 1379)</t>
  </si>
  <si>
    <t>28.08.2013- 31.12.2013</t>
  </si>
  <si>
    <t>Постановление Администрации Колпашевского района от 23.08.2013 № 875 "О порядке расходования средств субсидии из областного бюджета на достижение целевых показателей по плану мероприятий («дорожной карте») «Изменения в сфере культуры, направленные на повышение её эффективности в муниципальном образовании «Колпашевский район», в части повышения заработной платы работников муниципальных учреждений культуры и муниципальных учреждений в сфере архивного дела» (в редакции от 21.12.2013 № 1358, от 25.12.2013 № 1382)</t>
  </si>
  <si>
    <t>Постановление Администрации Колпашевского района от 08.02.2013 № 107 "О порядке расходования средств субсидии на обеспечение условий для развития физической культуры и массового спорта на территории Колпашевского района" (в редакции от 25.12.2013 № 1383)</t>
  </si>
  <si>
    <t>Постановление Администрации Колпашевского района от 30.12.2013 № 1405 "Об установлении расходных обязательств по осуществлению отдельных государственных полномочий по регистрации коллективных договоров"</t>
  </si>
  <si>
    <t>01.01.2014, до окончания срока действия ЗТО от 09.12.2013 № 216-ОЗ</t>
  </si>
  <si>
    <t>Закон Томской области от 09.12.2013 N 216-ОЗ "О наделении органов местного самоуправления отдельными государственными полномочиями по регистрации коллективных договоров"</t>
  </si>
  <si>
    <t>01.01.2014, вводится в действие ежегодно ЗТО о бюджете ТО</t>
  </si>
  <si>
    <t>Решение Думы Колпашевского района от 25.11.2013 № 108 "О расходовании средств бюджета муниципального образования "Колпашевский район" на приобретение ценного подарка для Кирасова А.А."</t>
  </si>
  <si>
    <t>25.11.2013- 31.12.2013</t>
  </si>
  <si>
    <t>Постановление Администрации Колпашевского района от 14.10.2010  № 1288 «Об утверждении долгосрочной целевой программы «Медицинские кадры» на 2011 – 2014 годы» (в редакции постановлений Администрации Колпашевского района от 22.06.2011 № 621, от  30.12.2011 № 1431, от 04.04.2012 № 313, от 12.07.2012 № 676,  от 23.10.2012 № 1052, от 14.12.2012 № 1264, от 06.03.2013 № 227, от 20.12.2013 № 1350)</t>
  </si>
  <si>
    <t>19.12.2012, не установлен</t>
  </si>
  <si>
    <t>Решение Думы Колпашевского района от 19.12.2012 № 160 "О Почетной грамоте и Благодарственном письме
Думы Колпашевского района" (в редакции от 25.11.2013 № 110)</t>
  </si>
  <si>
    <t>2.1.5.</t>
  </si>
  <si>
    <t>разработка и утверждение программ комплексного развития систем коммунальной инфраструктуры поселений, городских округов, требования к которым устанавливаются Правительством Российской Федерации</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</si>
  <si>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</si>
  <si>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</si>
  <si>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</si>
  <si>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2.1.20.</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</si>
  <si>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</si>
  <si>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N 38-ФЗ "О рекламе"</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</si>
  <si>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</si>
  <si>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</si>
  <si>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</si>
  <si>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</si>
  <si>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Муниципальная программа "Медицинские кадры на 2011 - 2014 годы"</t>
  </si>
  <si>
    <t>Постановление Администрации Колпашевского района от 15.01.2014 № 15 "Об установлении расходных обязательств по осуществлению отдельных государственных полномочий, переданных в соответствии с Законом Томской области от 09.12.2013 № 213-ОЗ"</t>
  </si>
  <si>
    <t>01.01.2014, до окончания действия ЗТО от 09.12.2013 № 213-ОЗ</t>
  </si>
  <si>
    <t>Закон Томской области от 09.12.2013 N 213-ОЗ "О наделении органов местного самоуправления отдельными государственными полномочиями по обеспечению предоставления бесплатной методической, психолого педагогической, диагностической и консультативной помощи, в том числе в дошкольных образовательных организациях и общеобразовательных организациях, если в них созданы соответствующие консультационные центры, родителям (законным представителям) несовершеннолетних обучающихся, обеспечивающих получение детьми дошкольного образования в форме семейного образования"</t>
  </si>
  <si>
    <t>01.09.2013, вводится в действие ежегодно ЗТО о бюджете ТО</t>
  </si>
  <si>
    <t>Постановление Администрации Колпашевского района от 15.01.2014 № 14 "Об установлении расходных обязательств по осуществлению отдельных государственных полномочий, переданных в соответствии с Законом Томской области от 09.12.2013 № 214-ОЗ"</t>
  </si>
  <si>
    <t>01.01.2014, до окончания действия ЗТО от 09.12.2013 № 214-ОЗ</t>
  </si>
  <si>
    <t>Закон Томской области от 09.12.2013 N 214-ОЗ "О наделении органов местного самоуправления отдельными государственными полномочиями по обеспечению обучающихся с ограниченными возможностями здоровья,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питанием, одеждой, обувью, мягким и жестким инвентарем и обеспечению обучающихся с ограниченными возможностями здоровья, не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бесплатным двухразовым питанием"</t>
  </si>
  <si>
    <t>" 21 " января  2014г.</t>
  </si>
  <si>
    <t>Гл.3, ст.15, п. 1, п.п. 19</t>
  </si>
  <si>
    <t>текущий финансовый год (2014 год)</t>
  </si>
  <si>
    <t>отчетный финансовый год   (2013 год)</t>
  </si>
  <si>
    <t>ИМБТ на ремонт кровли МКУ "Новогоренский СКДЦ"</t>
  </si>
  <si>
    <t>ИМБТ на реконструкцию станции обезжилезивания воды, расположенной по адресу: Томская обл., с.Чажемто, ул. Ленина 22/2</t>
  </si>
  <si>
    <t>ИМБТ на проектирование и строительство газораспределительных сетей многоквартирных домов</t>
  </si>
  <si>
    <t>ИМБТ на разработку проектно-сметной документации в целях организации газоснабжения населения</t>
  </si>
  <si>
    <t>Профилактика правонарушений на территории муниципального образования "Колпашевский район" на 2013 -2018 годы</t>
  </si>
  <si>
    <t>ИМБТ на проведение мероприятий по созданию условий для деятельности добровольной пожарной команды в с. Тискино</t>
  </si>
  <si>
    <t>ИМБТ на ремонт канализационно - насосных станций</t>
  </si>
  <si>
    <t>ИМБТ на капитальный ремонт водозаборных скважин</t>
  </si>
  <si>
    <t>ИМБТ на организацию водоснабжения в с.Маракса</t>
  </si>
  <si>
    <t>ИМБТ на организацию водоснабжения в с.Дальнем и С.Куржино</t>
  </si>
  <si>
    <t>ИМБТ на ремонт муниципального жилья</t>
  </si>
  <si>
    <t>0310</t>
  </si>
  <si>
    <t>Субсидии местным бюджетам на софинансирование объектов капитального строительства собственности муниципальных образований в рамках реализации государственной программы "Развитие физической культуры и спорта в Томской области на 2011 - 2015 годы"</t>
  </si>
  <si>
    <t>1101 1102</t>
  </si>
  <si>
    <t>Постановление Администрации Колпашевского района от 29.01.2013 № 51 "О порядке расходования средств межбюджетных трансфертов на выплату стипендии Губернатора Томской области молодым учителям" (в редакции от 24.01.2014 № 58)</t>
  </si>
  <si>
    <t>25.04.2011- 31.12.2013</t>
  </si>
  <si>
    <t>23.05.2011- 31.12.2013</t>
  </si>
  <si>
    <t>Решение Думы Колпашевского района от 24.12.2010 № 36 "О компенсации расходов на питание обучающимся муниципальных общеобразовательных учреждений Колпашевского района" (в редакции от 29.08.2011 № 91, от 16.12.2011 № 166, от 13.02.2012 № 25, от 10.09.2012 № 116, от 19.12.2012 № 153, от 05.09.2013 № 69, от 28.10.2013 № 87, от 30.01.2014 № 3)</t>
  </si>
  <si>
    <t>Решение Думы Колпашевского района от 24.05.2012 № 84 "Об утверждении Положения об организации  отдыха  детей в каникулярное время на территории муни ципального образования "Колпашевский район" (в редакции от 27.03.2013 № 25, от 30.01.2014 № 5)</t>
  </si>
  <si>
    <t>01.01.2006- 30.01.2014</t>
  </si>
  <si>
    <t>Решение Думы Колпашевского района  от 08.02.2006 № 79 "О порядке использования субвенции на выплату педагогическим работникам вознаграждения за выполнение функции классного руководителя (в редакции от 28.04.06 № 137; от 29.11.06 № 223; от  29.06.07  № 332, от 28.01.2008 № 423, от 28.01.2010 № 785, от 30.01.2014 № 6)</t>
  </si>
  <si>
    <t>Решение Думы Колпашевского района от 10.12.2005 № 35 "Об утверждении Положения о порядке официального опубликования (обнародования) муниципальных правовых актов и иной официальной информации" (в редакции от 27.10.2008 № 558, от 27.03.2009 № 624, от 30.01.2014 № 11)</t>
  </si>
  <si>
    <t>Решение думы Колпашевского района от 31.05.2006 № 154 "Об учреждении Управления образования Администрации Колпашевского района и утверждении Положения об Управлении образования Администрации Колпашевского района" (в редакции от 31.10.2006 № 221, от 14.02.2011 № 2, от 20.06.2011 № 58, от 30.01.2014 № 4)</t>
  </si>
  <si>
    <t>Решение Думы Колпашевского района от 08.10.2005  № 418 "Об утверждении положений (Приложение 1)", Решение Думы Колпашевского района от 10.12.2008 № 580 "Об утверждении Положения об оплате труда и ежегодных основных оплачиваемых отпусках работников органов местного самоуправления Колпашевского района и работников органов Администрации Колпашевского района" (в редакции от 17.06.2010 № 853, от 14.02.2011 № 18, от 20.06.2011 № 61, от 06.07.2011 № 77, от 30.09.2011 № 112, от 23.04.2012 № 47, от 24.05.2012 № 87, от 10.09.2012 № 124, от 19.11.2012 № 144, от 27.03.2013 № 28, от 16.07.2013 № 63, от 30.01.2014 № 13)</t>
  </si>
  <si>
    <t>Решение Думы Колпашевского района от 10.12.2008 № 580 "Об утверждении Положения об оплате труда и ежегодных основных оплачиваемых отпусках работников органов местного самоуправления Колпашевского района и работников органов Администрации Колпашевского района" (в редакции от 17.06.2010 № 853, от 14.02.2011 № 18, от 20.06.2011 № 61, от 06.07.2011 № 77, от 30.09.2011 № 112, от 23.04.2012 № 47, от 24.05.2012 № 87, от 10.09.2012 № 124, от 19.11.2012 № 144, от 27.03.2013 № 28, от 16.07.2013 № 63, от 30.01.2014 № 13)</t>
  </si>
  <si>
    <t>Постановление Администрации Колпашевского района от 02.02.2010 № 151 «О порядке предоставления субсидии на обеспечение деятельности бизнес-инкубатора Колпашевского района производственного и офисного назначения» (в редакции от 18.12.2010 № 1539, от 26.08.2011 № 871, от 12.12.2011 № 1302, от 29.03.2012 № 288, от 04.09.2012 № 884, от 16.11.2012 № 1139, от 29.04.2013 № 405, от 27.01.2014)</t>
  </si>
  <si>
    <t>01.07.2010- 29.01.2014</t>
  </si>
  <si>
    <t>Постановление Администрации Колпашевского района от 28.06.2010 № 828 "Об установлении расходных обязательств по осуществлению отдельных государственных полномочий по воспитанию и обучению детей-инвалидов в МДОУ" (в редакции от 29.01.2014 № 74)</t>
  </si>
  <si>
    <t>ПРОЕКТ</t>
  </si>
  <si>
    <t>Реестр расходных обязательств муниципального образования "Колпашевский район" на 2014 г. (плановый) и плановый период 2015-2016 годы. (по состоянию на 01.01.2014)</t>
  </si>
  <si>
    <t>Федеральный закон от 29 декабря 2012 г. N 273-ФЗ
"Об образовании в Российской Федерации"</t>
  </si>
  <si>
    <t>ст.47, ч.5, п.7</t>
  </si>
  <si>
    <t>ст.47</t>
  </si>
  <si>
    <t>Федеральный закон от 21 ноября 2011 г. N 323-ФЗ
"Об основах охраны здоровья граждан в Российской Федерации"</t>
  </si>
  <si>
    <t>ст.83</t>
  </si>
  <si>
    <t>22.11.2011, не установлен</t>
  </si>
  <si>
    <t>01.01.2012- 31.12.2013</t>
  </si>
  <si>
    <t>01.01.2010- 31.12.2013</t>
  </si>
  <si>
    <t>Трудовой кодекс Российской Федерации от 30 декабря 2001 г. N 197-ФЗ (ТК РФ)</t>
  </si>
  <si>
    <t>ст. 407</t>
  </si>
  <si>
    <t>Постановление Главного государственного санитарного врача РФ от 6 мая 2010 г. N 54
"Об утверждении СП 3.1.7.2627-10"</t>
  </si>
  <si>
    <t>раздел IX, п. 9.2.</t>
  </si>
  <si>
    <t>06.05.2010, не установлен</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</si>
</sst>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0"/>
    <numFmt numFmtId="167" formatCode="[$-FC19]d\ mmmm\ yyyy\ &quot;г.&quot;"/>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0"/>
    <numFmt numFmtId="173" formatCode="#,##0.0000"/>
    <numFmt numFmtId="174" formatCode="#,##0.00000"/>
    <numFmt numFmtId="175" formatCode="#,##0.000000"/>
    <numFmt numFmtId="176" formatCode="#,##0.0000000"/>
  </numFmts>
  <fonts count="60">
    <font>
      <sz val="10"/>
      <name val="Arial Cyr"/>
      <family val="0"/>
    </font>
    <font>
      <sz val="10"/>
      <name val="Arial"/>
      <family val="2"/>
    </font>
    <font>
      <u val="single"/>
      <sz val="10"/>
      <color indexed="12"/>
      <name val="Arial Cyr"/>
      <family val="0"/>
    </font>
    <font>
      <u val="single"/>
      <sz val="10"/>
      <color indexed="36"/>
      <name val="Arial Cyr"/>
      <family val="0"/>
    </font>
    <font>
      <sz val="10"/>
      <name val="Times New Roman CYR"/>
      <family val="1"/>
    </font>
    <font>
      <sz val="9"/>
      <name val="Times New Roman CYR"/>
      <family val="1"/>
    </font>
    <font>
      <b/>
      <sz val="10"/>
      <name val="Times New Roman CYR"/>
      <family val="1"/>
    </font>
    <font>
      <sz val="8"/>
      <name val="Times New Roman CYR"/>
      <family val="1"/>
    </font>
    <font>
      <b/>
      <sz val="9"/>
      <name val="Times New Roman CYR"/>
      <family val="1"/>
    </font>
    <font>
      <b/>
      <sz val="14"/>
      <name val="Arial"/>
      <family val="2"/>
    </font>
    <font>
      <b/>
      <sz val="8"/>
      <name val="Times New Roman CYR"/>
      <family val="0"/>
    </font>
    <font>
      <sz val="9"/>
      <name val="Times New Roman"/>
      <family val="1"/>
    </font>
    <font>
      <b/>
      <sz val="6"/>
      <name val="Times New Roman CYR"/>
      <family val="1"/>
    </font>
    <font>
      <sz val="6"/>
      <name val="Times New Roman CYR"/>
      <family val="1"/>
    </font>
    <font>
      <sz val="6"/>
      <name val="Times New Roman"/>
      <family val="1"/>
    </font>
    <font>
      <u val="single"/>
      <sz val="10"/>
      <name val="Times New Roman CYR"/>
      <family val="1"/>
    </font>
    <font>
      <b/>
      <sz val="9"/>
      <name val="Times New Roman"/>
      <family val="1"/>
    </font>
    <font>
      <sz val="9"/>
      <name val="Arial Cyr"/>
      <family val="0"/>
    </font>
    <font>
      <sz val="9"/>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CYR"/>
      <family val="0"/>
    </font>
    <font>
      <sz val="8"/>
      <color indexed="10"/>
      <name val="Times New Roman CYR"/>
      <family val="0"/>
    </font>
    <font>
      <b/>
      <sz val="8"/>
      <color indexed="10"/>
      <name val="Times New Roman CYR"/>
      <family val="0"/>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CYR"/>
      <family val="0"/>
    </font>
    <font>
      <sz val="8"/>
      <color rgb="FFFF0000"/>
      <name val="Times New Roman CYR"/>
      <family val="0"/>
    </font>
    <font>
      <b/>
      <sz val="8"/>
      <color rgb="FFFF0000"/>
      <name val="Times New Roman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color indexed="8"/>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1" fillId="0" borderId="0">
      <alignment/>
      <protection/>
    </xf>
    <xf numFmtId="0" fontId="3"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283">
    <xf numFmtId="0" fontId="0" fillId="0" borderId="0" xfId="0" applyAlignment="1">
      <alignment/>
    </xf>
    <xf numFmtId="0" fontId="1" fillId="0" borderId="0" xfId="53" applyFill="1">
      <alignment/>
      <protection/>
    </xf>
    <xf numFmtId="0" fontId="4" fillId="0" borderId="0" xfId="53" applyFont="1" applyFill="1">
      <alignment/>
      <protection/>
    </xf>
    <xf numFmtId="0" fontId="5" fillId="0" borderId="10" xfId="0" applyNumberFormat="1" applyFont="1" applyFill="1" applyBorder="1" applyAlignment="1" applyProtection="1">
      <alignment horizontal="center" vertical="center" wrapText="1" shrinkToFit="1"/>
      <protection locked="0"/>
    </xf>
    <xf numFmtId="0" fontId="4" fillId="0" borderId="0" xfId="0" applyNumberFormat="1" applyFont="1" applyFill="1" applyBorder="1" applyAlignment="1" applyProtection="1">
      <alignment vertical="top"/>
      <protection/>
    </xf>
    <xf numFmtId="0" fontId="1" fillId="0" borderId="0" xfId="53" applyFont="1" applyFill="1">
      <alignment/>
      <protection/>
    </xf>
    <xf numFmtId="14" fontId="5" fillId="0" borderId="10" xfId="0" applyNumberFormat="1" applyFont="1" applyFill="1" applyBorder="1" applyAlignment="1" applyProtection="1">
      <alignment horizontal="center" vertical="center" wrapText="1" shrinkToFit="1"/>
      <protection locked="0"/>
    </xf>
    <xf numFmtId="0" fontId="5" fillId="0"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wrapText="1"/>
      <protection/>
    </xf>
    <xf numFmtId="0" fontId="4"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vertical="top"/>
      <protection/>
    </xf>
    <xf numFmtId="0" fontId="7" fillId="0" borderId="10" xfId="0" applyNumberFormat="1" applyFont="1" applyFill="1" applyBorder="1" applyAlignment="1" applyProtection="1">
      <alignment horizontal="right" vertical="center" wrapText="1" shrinkToFit="1"/>
      <protection locked="0"/>
    </xf>
    <xf numFmtId="0" fontId="8" fillId="0" borderId="10" xfId="0" applyNumberFormat="1" applyFont="1" applyFill="1" applyBorder="1" applyAlignment="1" applyProtection="1">
      <alignment horizontal="left"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shrinkToFit="1"/>
      <protection locked="0"/>
    </xf>
    <xf numFmtId="0" fontId="5" fillId="0" borderId="13" xfId="0" applyNumberFormat="1" applyFont="1" applyFill="1" applyBorder="1" applyAlignment="1" applyProtection="1">
      <alignment horizontal="center" vertical="center" wrapText="1" shrinkToFit="1"/>
      <protection locked="0"/>
    </xf>
    <xf numFmtId="0" fontId="5" fillId="0" borderId="12" xfId="0" applyNumberFormat="1" applyFont="1" applyFill="1" applyBorder="1" applyAlignment="1" applyProtection="1">
      <alignment horizontal="center" vertical="center" wrapText="1" shrinkToFit="1"/>
      <protection locked="0"/>
    </xf>
    <xf numFmtId="0" fontId="5"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wrapText="1" shrinkToFit="1"/>
      <protection locked="0"/>
    </xf>
    <xf numFmtId="0" fontId="11" fillId="0" borderId="12" xfId="0" applyNumberFormat="1" applyFont="1" applyFill="1" applyBorder="1" applyAlignment="1" applyProtection="1">
      <alignment horizontal="center" vertical="center" wrapText="1" shrinkToFit="1"/>
      <protection locked="0"/>
    </xf>
    <xf numFmtId="0" fontId="11" fillId="0" borderId="10" xfId="0" applyNumberFormat="1" applyFont="1" applyFill="1" applyBorder="1" applyAlignment="1" applyProtection="1">
      <alignment horizontal="center" vertical="center" wrapText="1" shrinkToFit="1"/>
      <protection locked="0"/>
    </xf>
    <xf numFmtId="0" fontId="11" fillId="0" borderId="12" xfId="0" applyNumberFormat="1"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left" vertical="center" wrapText="1"/>
      <protection/>
    </xf>
    <xf numFmtId="0" fontId="11" fillId="0" borderId="11" xfId="53" applyNumberFormat="1" applyFont="1" applyFill="1" applyBorder="1" applyAlignment="1">
      <alignment horizontal="center" vertical="center" wrapText="1"/>
      <protection/>
    </xf>
    <xf numFmtId="0" fontId="5"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vertical="center" wrapText="1"/>
      <protection/>
    </xf>
    <xf numFmtId="0" fontId="13" fillId="0" borderId="12"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wrapText="1"/>
      <protection/>
    </xf>
    <xf numFmtId="49" fontId="13" fillId="0" borderId="10" xfId="0" applyNumberFormat="1" applyFont="1" applyFill="1" applyBorder="1" applyAlignment="1" applyProtection="1">
      <alignment horizontal="center" vertical="center" wrapText="1" shrinkToFit="1"/>
      <protection locked="0"/>
    </xf>
    <xf numFmtId="49" fontId="13" fillId="0" borderId="11" xfId="0" applyNumberFormat="1" applyFont="1" applyFill="1" applyBorder="1" applyAlignment="1" applyProtection="1">
      <alignment horizontal="center" vertical="center" wrapText="1" shrinkToFit="1"/>
      <protection locked="0"/>
    </xf>
    <xf numFmtId="49" fontId="13" fillId="0" borderId="13" xfId="0" applyNumberFormat="1" applyFont="1" applyFill="1" applyBorder="1" applyAlignment="1" applyProtection="1">
      <alignment horizontal="center" vertical="center" wrapText="1" shrinkToFit="1"/>
      <protection locked="0"/>
    </xf>
    <xf numFmtId="49" fontId="12" fillId="0" borderId="10" xfId="0" applyNumberFormat="1" applyFont="1" applyFill="1" applyBorder="1" applyAlignment="1" applyProtection="1">
      <alignment horizontal="center" vertical="center" wrapText="1" shrinkToFit="1"/>
      <protection locked="0"/>
    </xf>
    <xf numFmtId="49" fontId="13" fillId="0" borderId="12" xfId="0" applyNumberFormat="1" applyFont="1" applyFill="1" applyBorder="1" applyAlignment="1" applyProtection="1">
      <alignment horizontal="center" vertical="center" wrapText="1" shrinkToFit="1"/>
      <protection locked="0"/>
    </xf>
    <xf numFmtId="49" fontId="13" fillId="0" borderId="10" xfId="0" applyNumberFormat="1" applyFont="1" applyFill="1" applyBorder="1" applyAlignment="1" applyProtection="1">
      <alignment horizontal="center" vertical="center" wrapText="1" shrinkToFit="1"/>
      <protection locked="0"/>
    </xf>
    <xf numFmtId="164" fontId="10" fillId="0" borderId="10" xfId="0" applyNumberFormat="1" applyFont="1" applyFill="1" applyBorder="1" applyAlignment="1" applyProtection="1">
      <alignment horizontal="right" vertical="center" wrapText="1" shrinkToFit="1"/>
      <protection locked="0"/>
    </xf>
    <xf numFmtId="164" fontId="7" fillId="0" borderId="10" xfId="0" applyNumberFormat="1" applyFont="1" applyFill="1" applyBorder="1" applyAlignment="1" applyProtection="1">
      <alignment horizontal="right" vertical="center" wrapText="1" shrinkToFit="1"/>
      <protection locked="0"/>
    </xf>
    <xf numFmtId="164" fontId="7" fillId="0" borderId="10" xfId="0" applyNumberFormat="1" applyFont="1" applyFill="1" applyBorder="1" applyAlignment="1" applyProtection="1">
      <alignment horizontal="right" vertical="center"/>
      <protection/>
    </xf>
    <xf numFmtId="164" fontId="7" fillId="0" borderId="11" xfId="0" applyNumberFormat="1" applyFont="1" applyFill="1" applyBorder="1" applyAlignment="1" applyProtection="1">
      <alignment horizontal="right" vertical="center" wrapText="1" shrinkToFit="1"/>
      <protection locked="0"/>
    </xf>
    <xf numFmtId="164" fontId="7" fillId="0" borderId="13" xfId="0" applyNumberFormat="1" applyFont="1" applyFill="1" applyBorder="1" applyAlignment="1" applyProtection="1">
      <alignment horizontal="right" vertical="center" wrapText="1" shrinkToFit="1"/>
      <protection locked="0"/>
    </xf>
    <xf numFmtId="164" fontId="57" fillId="0" borderId="10" xfId="0" applyNumberFormat="1" applyFont="1" applyFill="1" applyBorder="1" applyAlignment="1" applyProtection="1">
      <alignment horizontal="right" vertical="center" wrapText="1" shrinkToFit="1"/>
      <protection locked="0"/>
    </xf>
    <xf numFmtId="164" fontId="7" fillId="0" borderId="11" xfId="0" applyNumberFormat="1" applyFont="1" applyFill="1" applyBorder="1" applyAlignment="1" applyProtection="1">
      <alignment horizontal="right" vertical="center"/>
      <protection/>
    </xf>
    <xf numFmtId="164" fontId="58" fillId="0" borderId="10" xfId="0" applyNumberFormat="1" applyFont="1" applyFill="1" applyBorder="1" applyAlignment="1" applyProtection="1">
      <alignment horizontal="right" vertical="center" wrapText="1" shrinkToFit="1"/>
      <protection locked="0"/>
    </xf>
    <xf numFmtId="164" fontId="7" fillId="0" borderId="12" xfId="0" applyNumberFormat="1" applyFont="1" applyFill="1" applyBorder="1" applyAlignment="1" applyProtection="1">
      <alignment horizontal="right" vertical="center" wrapText="1" shrinkToFit="1"/>
      <protection locked="0"/>
    </xf>
    <xf numFmtId="164" fontId="7" fillId="0" borderId="12" xfId="0" applyNumberFormat="1" applyFont="1" applyFill="1" applyBorder="1" applyAlignment="1" applyProtection="1">
      <alignment horizontal="right" vertical="center"/>
      <protection/>
    </xf>
    <xf numFmtId="164" fontId="59" fillId="0" borderId="10" xfId="0" applyNumberFormat="1" applyFont="1" applyFill="1" applyBorder="1" applyAlignment="1" applyProtection="1">
      <alignment horizontal="right" vertical="center" wrapText="1" shrinkToFit="1"/>
      <protection locked="0"/>
    </xf>
    <xf numFmtId="164" fontId="7" fillId="0" borderId="10" xfId="0" applyNumberFormat="1" applyFont="1" applyFill="1" applyBorder="1" applyAlignment="1" applyProtection="1">
      <alignment horizontal="right" vertical="center"/>
      <protection/>
    </xf>
    <xf numFmtId="164" fontId="7" fillId="0" borderId="10" xfId="0" applyNumberFormat="1" applyFont="1" applyFill="1" applyBorder="1" applyAlignment="1" applyProtection="1">
      <alignment horizontal="right" vertical="center" wrapText="1" shrinkToFit="1"/>
      <protection locked="0"/>
    </xf>
    <xf numFmtId="0" fontId="5" fillId="0" borderId="10" xfId="0" applyNumberFormat="1" applyFont="1" applyFill="1" applyBorder="1" applyAlignment="1" applyProtection="1">
      <alignment horizontal="center" vertical="center" wrapText="1" shrinkToFit="1"/>
      <protection locked="0"/>
    </xf>
    <xf numFmtId="164" fontId="7" fillId="0" borderId="13" xfId="0" applyNumberFormat="1" applyFont="1" applyFill="1" applyBorder="1" applyAlignment="1" applyProtection="1">
      <alignment horizontal="right" vertical="center"/>
      <protection/>
    </xf>
    <xf numFmtId="14" fontId="11" fillId="0" borderId="10" xfId="0" applyNumberFormat="1" applyFont="1" applyFill="1" applyBorder="1" applyAlignment="1" applyProtection="1">
      <alignment horizontal="center" vertical="center" wrapText="1" shrinkToFit="1"/>
      <protection locked="0"/>
    </xf>
    <xf numFmtId="14" fontId="11" fillId="0" borderId="11" xfId="0" applyNumberFormat="1" applyFont="1" applyFill="1" applyBorder="1" applyAlignment="1" applyProtection="1">
      <alignment horizontal="center" vertical="center" wrapText="1" shrinkToFit="1"/>
      <protection locked="0"/>
    </xf>
    <xf numFmtId="14" fontId="11" fillId="0" borderId="12" xfId="0" applyNumberFormat="1" applyFont="1" applyFill="1" applyBorder="1" applyAlignment="1" applyProtection="1">
      <alignment horizontal="center" vertical="center" wrapText="1" shrinkToFit="1"/>
      <protection locked="0"/>
    </xf>
    <xf numFmtId="49" fontId="14" fillId="0" borderId="12" xfId="0" applyNumberFormat="1" applyFont="1" applyFill="1" applyBorder="1" applyAlignment="1">
      <alignment horizontal="center" vertical="center"/>
    </xf>
    <xf numFmtId="0" fontId="5" fillId="0" borderId="13" xfId="0" applyNumberFormat="1" applyFont="1" applyFill="1" applyBorder="1" applyAlignment="1" applyProtection="1">
      <alignment horizontal="center" vertical="center" wrapText="1"/>
      <protection/>
    </xf>
    <xf numFmtId="164" fontId="58" fillId="0" borderId="10" xfId="0" applyNumberFormat="1" applyFont="1" applyFill="1" applyBorder="1" applyAlignment="1" applyProtection="1">
      <alignment horizontal="right" vertical="center"/>
      <protection/>
    </xf>
    <xf numFmtId="164" fontId="10" fillId="0" borderId="10" xfId="0" applyNumberFormat="1" applyFont="1" applyFill="1" applyBorder="1" applyAlignment="1" applyProtection="1">
      <alignment horizontal="right" vertical="center"/>
      <protection/>
    </xf>
    <xf numFmtId="164" fontId="59" fillId="0" borderId="10" xfId="0" applyNumberFormat="1" applyFont="1" applyFill="1" applyBorder="1" applyAlignment="1" applyProtection="1">
      <alignment horizontal="right" vertical="center"/>
      <protection/>
    </xf>
    <xf numFmtId="0" fontId="11"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center" vertical="center" wrapText="1" shrinkToFit="1"/>
      <protection locked="0"/>
    </xf>
    <xf numFmtId="14" fontId="5" fillId="0" borderId="11" xfId="0" applyNumberFormat="1" applyFont="1" applyFill="1" applyBorder="1" applyAlignment="1" applyProtection="1">
      <alignment horizontal="center" vertical="center" wrapText="1" shrinkToFit="1"/>
      <protection locked="0"/>
    </xf>
    <xf numFmtId="0" fontId="5" fillId="0" borderId="12" xfId="0" applyNumberFormat="1" applyFont="1" applyFill="1" applyBorder="1" applyAlignment="1" applyProtection="1">
      <alignment horizontal="left" vertical="center" wrapText="1"/>
      <protection/>
    </xf>
    <xf numFmtId="49" fontId="13" fillId="0" borderId="13" xfId="0" applyNumberFormat="1" applyFont="1" applyFill="1" applyBorder="1" applyAlignment="1" applyProtection="1">
      <alignment vertical="center" wrapText="1" shrinkToFit="1"/>
      <protection locked="0"/>
    </xf>
    <xf numFmtId="49" fontId="13" fillId="0" borderId="11" xfId="0" applyNumberFormat="1" applyFont="1" applyFill="1" applyBorder="1" applyAlignment="1" applyProtection="1">
      <alignment vertical="center" wrapText="1" shrinkToFit="1"/>
      <protection locked="0"/>
    </xf>
    <xf numFmtId="49" fontId="13" fillId="0" borderId="12" xfId="0" applyNumberFormat="1" applyFont="1" applyFill="1" applyBorder="1" applyAlignment="1" applyProtection="1">
      <alignment vertical="center" wrapText="1" shrinkToFit="1"/>
      <protection locked="0"/>
    </xf>
    <xf numFmtId="0" fontId="12" fillId="0" borderId="11"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shrinkToFit="1"/>
      <protection locked="0"/>
    </xf>
    <xf numFmtId="0" fontId="5" fillId="0" borderId="13" xfId="0" applyNumberFormat="1" applyFont="1" applyFill="1" applyBorder="1" applyAlignment="1" applyProtection="1">
      <alignment horizontal="left" vertical="center" wrapText="1"/>
      <protection/>
    </xf>
    <xf numFmtId="0" fontId="13" fillId="0" borderId="12" xfId="0" applyNumberFormat="1" applyFont="1" applyFill="1" applyBorder="1" applyAlignment="1" applyProtection="1">
      <alignment vertical="center" wrapText="1"/>
      <protection/>
    </xf>
    <xf numFmtId="0" fontId="13" fillId="0" borderId="13" xfId="0" applyNumberFormat="1" applyFont="1" applyFill="1" applyBorder="1" applyAlignment="1" applyProtection="1">
      <alignment vertical="center" wrapText="1"/>
      <protection/>
    </xf>
    <xf numFmtId="14" fontId="11" fillId="0" borderId="13" xfId="0" applyNumberFormat="1" applyFont="1" applyFill="1" applyBorder="1" applyAlignment="1" applyProtection="1">
      <alignment horizontal="center" vertical="center" wrapText="1" shrinkToFit="1"/>
      <protection locked="0"/>
    </xf>
    <xf numFmtId="0" fontId="5" fillId="0" borderId="11" xfId="0" applyNumberFormat="1" applyFont="1" applyFill="1" applyBorder="1" applyAlignment="1" applyProtection="1">
      <alignment horizontal="center" vertical="center" wrapText="1" shrinkToFit="1"/>
      <protection locked="0"/>
    </xf>
    <xf numFmtId="0" fontId="11" fillId="0" borderId="13"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2" fillId="0" borderId="12" xfId="0" applyNumberFormat="1" applyFont="1" applyFill="1" applyBorder="1" applyAlignment="1" applyProtection="1">
      <alignment horizontal="center" vertical="center" wrapText="1" shrinkToFit="1"/>
      <protection locked="0"/>
    </xf>
    <xf numFmtId="164" fontId="7" fillId="0" borderId="12" xfId="0" applyNumberFormat="1" applyFont="1" applyFill="1" applyBorder="1" applyAlignment="1" applyProtection="1">
      <alignment vertical="center" wrapText="1" shrinkToFit="1"/>
      <protection locked="0"/>
    </xf>
    <xf numFmtId="49" fontId="14" fillId="0" borderId="10" xfId="0" applyNumberFormat="1" applyFont="1" applyFill="1" applyBorder="1" applyAlignment="1" applyProtection="1">
      <alignment horizontal="center" vertical="center" wrapText="1" shrinkToFit="1"/>
      <protection locked="0"/>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4" fontId="4"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vertical="top"/>
      <protection/>
    </xf>
    <xf numFmtId="0" fontId="1" fillId="0" borderId="0" xfId="53" applyFont="1" applyFill="1" applyBorder="1">
      <alignment/>
      <protection/>
    </xf>
    <xf numFmtId="0" fontId="13" fillId="0" borderId="13" xfId="0" applyNumberFormat="1" applyFont="1" applyFill="1" applyBorder="1" applyAlignment="1" applyProtection="1">
      <alignment horizontal="center" vertical="center" wrapText="1"/>
      <protection/>
    </xf>
    <xf numFmtId="0" fontId="5" fillId="0" borderId="10" xfId="53" applyNumberFormat="1" applyFont="1" applyFill="1" applyBorder="1" applyAlignment="1">
      <alignment horizontal="center" vertical="center" wrapText="1"/>
      <protection/>
    </xf>
    <xf numFmtId="0" fontId="11" fillId="0" borderId="13" xfId="0" applyNumberFormat="1" applyFont="1" applyFill="1" applyBorder="1" applyAlignment="1" applyProtection="1">
      <alignment vertical="center" wrapText="1"/>
      <protection/>
    </xf>
    <xf numFmtId="0" fontId="5" fillId="0" borderId="13" xfId="0" applyNumberFormat="1" applyFont="1" applyFill="1" applyBorder="1" applyAlignment="1" applyProtection="1">
      <alignment horizontal="center" vertical="center" wrapText="1" shrinkToFit="1"/>
      <protection locked="0"/>
    </xf>
    <xf numFmtId="0" fontId="5" fillId="0" borderId="12" xfId="53" applyFont="1" applyFill="1" applyBorder="1" applyAlignment="1">
      <alignment horizontal="center" vertical="center" wrapText="1"/>
      <protection/>
    </xf>
    <xf numFmtId="14" fontId="5" fillId="0" borderId="10" xfId="0" applyNumberFormat="1" applyFont="1" applyFill="1" applyBorder="1" applyAlignment="1" applyProtection="1">
      <alignment horizontal="center" vertical="center" wrapText="1" shrinkToFit="1"/>
      <protection locked="0"/>
    </xf>
    <xf numFmtId="0" fontId="13"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wrapText="1"/>
      <protection/>
    </xf>
    <xf numFmtId="49" fontId="13" fillId="0" borderId="10" xfId="0" applyNumberFormat="1" applyFont="1" applyFill="1" applyBorder="1" applyAlignment="1" applyProtection="1">
      <alignment horizontal="center" vertical="center" wrapText="1"/>
      <protection/>
    </xf>
    <xf numFmtId="49" fontId="13"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1" xfId="53" applyNumberFormat="1" applyFont="1" applyFill="1" applyBorder="1" applyAlignment="1">
      <alignment horizontal="center" vertical="center" wrapText="1"/>
      <protection/>
    </xf>
    <xf numFmtId="0" fontId="5" fillId="0" borderId="12" xfId="53" applyNumberFormat="1" applyFont="1" applyFill="1" applyBorder="1" applyAlignment="1">
      <alignment horizontal="center" vertical="center" wrapText="1"/>
      <protection/>
    </xf>
    <xf numFmtId="0" fontId="5" fillId="0" borderId="13" xfId="53" applyNumberFormat="1" applyFont="1" applyFill="1" applyBorder="1" applyAlignment="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49" fontId="13" fillId="0" borderId="14" xfId="0" applyNumberFormat="1" applyFont="1" applyFill="1" applyBorder="1" applyAlignment="1" applyProtection="1">
      <alignment horizontal="center" vertical="center" wrapText="1"/>
      <protection/>
    </xf>
    <xf numFmtId="49" fontId="13" fillId="0" borderId="15" xfId="0" applyNumberFormat="1" applyFont="1" applyFill="1" applyBorder="1" applyAlignment="1" applyProtection="1">
      <alignment horizontal="center" vertical="center" wrapText="1"/>
      <protection/>
    </xf>
    <xf numFmtId="164" fontId="7" fillId="0" borderId="12" xfId="0" applyNumberFormat="1" applyFont="1" applyFill="1" applyBorder="1" applyAlignment="1" applyProtection="1">
      <alignment vertical="center"/>
      <protection/>
    </xf>
    <xf numFmtId="49" fontId="13" fillId="0" borderId="12" xfId="0" applyNumberFormat="1" applyFont="1" applyFill="1" applyBorder="1" applyAlignment="1" applyProtection="1">
      <alignment horizontal="center" vertical="center" wrapText="1"/>
      <protection/>
    </xf>
    <xf numFmtId="14" fontId="5" fillId="0" borderId="13" xfId="0" applyNumberFormat="1" applyFont="1" applyFill="1" applyBorder="1" applyAlignment="1" applyProtection="1">
      <alignment horizontal="center" vertical="center" wrapText="1" shrinkToFit="1"/>
      <protection locked="0"/>
    </xf>
    <xf numFmtId="0" fontId="5" fillId="0" borderId="12" xfId="0" applyNumberFormat="1" applyFont="1" applyFill="1" applyBorder="1" applyAlignment="1" applyProtection="1">
      <alignment vertical="center" wrapText="1"/>
      <protection/>
    </xf>
    <xf numFmtId="0" fontId="8" fillId="0" borderId="12"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vertical="center" wrapText="1"/>
      <protection/>
    </xf>
    <xf numFmtId="164" fontId="7" fillId="0" borderId="10" xfId="0" applyNumberFormat="1" applyFont="1" applyFill="1" applyBorder="1" applyAlignment="1" applyProtection="1">
      <alignment vertical="center" wrapText="1" shrinkToFit="1"/>
      <protection locked="0"/>
    </xf>
    <xf numFmtId="164" fontId="7" fillId="0" borderId="10" xfId="0" applyNumberFormat="1" applyFont="1" applyFill="1" applyBorder="1" applyAlignment="1" applyProtection="1">
      <alignment vertical="center"/>
      <protection/>
    </xf>
    <xf numFmtId="164" fontId="7" fillId="0" borderId="11" xfId="0" applyNumberFormat="1" applyFont="1" applyFill="1" applyBorder="1" applyAlignment="1" applyProtection="1">
      <alignment vertical="center" wrapText="1" shrinkToFit="1"/>
      <protection locked="0"/>
    </xf>
    <xf numFmtId="164" fontId="7" fillId="0" borderId="11" xfId="0" applyNumberFormat="1" applyFont="1" applyFill="1" applyBorder="1" applyAlignment="1" applyProtection="1">
      <alignment vertical="center"/>
      <protection/>
    </xf>
    <xf numFmtId="0" fontId="8" fillId="0" borderId="0" xfId="53" applyFont="1" applyFill="1" applyAlignment="1">
      <alignment horizontal="center" vertical="center"/>
      <protection/>
    </xf>
    <xf numFmtId="0" fontId="5" fillId="0" borderId="12" xfId="0" applyNumberFormat="1" applyFont="1" applyFill="1" applyBorder="1" applyAlignment="1" applyProtection="1">
      <alignment vertical="center" wrapText="1" shrinkToFit="1"/>
      <protection locked="0"/>
    </xf>
    <xf numFmtId="164" fontId="7" fillId="0" borderId="13" xfId="0" applyNumberFormat="1" applyFont="1" applyFill="1" applyBorder="1" applyAlignment="1" applyProtection="1">
      <alignment vertical="center"/>
      <protection/>
    </xf>
    <xf numFmtId="0" fontId="1" fillId="0" borderId="0" xfId="53" applyFill="1" applyBorder="1">
      <alignment/>
      <protection/>
    </xf>
    <xf numFmtId="0" fontId="4" fillId="0" borderId="0" xfId="53" applyFont="1" applyFill="1" applyBorder="1">
      <alignment/>
      <protection/>
    </xf>
    <xf numFmtId="0" fontId="5" fillId="0" borderId="0" xfId="53" applyFont="1" applyFill="1" applyBorder="1">
      <alignment/>
      <protection/>
    </xf>
    <xf numFmtId="0" fontId="6" fillId="0" borderId="0" xfId="53" applyFont="1" applyFill="1" applyBorder="1">
      <alignment/>
      <protection/>
    </xf>
    <xf numFmtId="0" fontId="4" fillId="0" borderId="0" xfId="53" applyFont="1" applyFill="1" applyBorder="1">
      <alignment/>
      <protection/>
    </xf>
    <xf numFmtId="0" fontId="4" fillId="0" borderId="0" xfId="53" applyFont="1" applyFill="1" applyBorder="1" applyAlignment="1">
      <alignment horizontal="center" vertical="center"/>
      <protection/>
    </xf>
    <xf numFmtId="0" fontId="4" fillId="0" borderId="0" xfId="53" applyFont="1" applyFill="1" applyBorder="1" applyAlignment="1">
      <alignment/>
      <protection/>
    </xf>
    <xf numFmtId="0" fontId="5" fillId="0" borderId="0" xfId="53" applyFont="1" applyFill="1" applyBorder="1" applyAlignment="1">
      <alignment/>
      <protection/>
    </xf>
    <xf numFmtId="164" fontId="7" fillId="0" borderId="13" xfId="0" applyNumberFormat="1" applyFont="1" applyFill="1" applyBorder="1" applyAlignment="1" applyProtection="1">
      <alignment vertical="center" wrapText="1" shrinkToFit="1"/>
      <protection locked="0"/>
    </xf>
    <xf numFmtId="49" fontId="14" fillId="0" borderId="10" xfId="0" applyNumberFormat="1" applyFont="1" applyFill="1" applyBorder="1" applyAlignment="1">
      <alignment horizontal="center" vertical="center"/>
    </xf>
    <xf numFmtId="0" fontId="18" fillId="0" borderId="11"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13" fillId="0" borderId="10" xfId="0" applyNumberFormat="1" applyFont="1" applyFill="1" applyBorder="1" applyAlignment="1" applyProtection="1">
      <alignment vertical="center" wrapText="1" shrinkToFit="1"/>
      <protection locked="0"/>
    </xf>
    <xf numFmtId="0" fontId="0" fillId="0" borderId="0" xfId="0" applyFill="1" applyAlignment="1">
      <alignment/>
    </xf>
    <xf numFmtId="0" fontId="18" fillId="0" borderId="12" xfId="0" applyFont="1" applyFill="1" applyBorder="1" applyAlignment="1">
      <alignment horizontal="left" vertical="center" wrapText="1"/>
    </xf>
    <xf numFmtId="0" fontId="11" fillId="0" borderId="12" xfId="53" applyNumberFormat="1" applyFont="1" applyFill="1" applyBorder="1" applyAlignment="1">
      <alignment horizontal="center" vertical="center" wrapText="1"/>
      <protection/>
    </xf>
    <xf numFmtId="49" fontId="12" fillId="0" borderId="11" xfId="0" applyNumberFormat="1" applyFont="1" applyFill="1" applyBorder="1" applyAlignment="1" applyProtection="1">
      <alignment horizontal="center" vertical="center" wrapText="1" shrinkToFit="1"/>
      <protection locked="0"/>
    </xf>
    <xf numFmtId="0" fontId="5" fillId="0" borderId="12" xfId="53" applyNumberFormat="1" applyFont="1" applyFill="1" applyBorder="1" applyAlignment="1">
      <alignment horizontal="center" vertical="center" wrapText="1"/>
      <protection/>
    </xf>
    <xf numFmtId="0" fontId="13" fillId="0" borderId="10" xfId="53" applyFont="1" applyFill="1" applyBorder="1" applyAlignment="1">
      <alignment horizontal="center" vertical="center"/>
      <protection/>
    </xf>
    <xf numFmtId="0" fontId="11" fillId="0" borderId="13" xfId="53" applyNumberFormat="1" applyFont="1" applyFill="1" applyBorder="1" applyAlignment="1">
      <alignment horizontal="center" vertical="center" wrapText="1"/>
      <protection/>
    </xf>
    <xf numFmtId="0" fontId="5" fillId="0" borderId="16" xfId="0" applyNumberFormat="1" applyFont="1" applyFill="1" applyBorder="1" applyAlignment="1" applyProtection="1">
      <alignment horizontal="center" vertical="center" wrapText="1"/>
      <protection/>
    </xf>
    <xf numFmtId="49" fontId="13" fillId="0" borderId="17" xfId="0" applyNumberFormat="1" applyFont="1" applyFill="1" applyBorder="1" applyAlignment="1" applyProtection="1">
      <alignment horizontal="center" vertical="center" wrapText="1" shrinkToFit="1"/>
      <protection locked="0"/>
    </xf>
    <xf numFmtId="0" fontId="5" fillId="0" borderId="14" xfId="0" applyNumberFormat="1" applyFont="1" applyFill="1" applyBorder="1" applyAlignment="1" applyProtection="1">
      <alignment horizontal="center" vertical="center" wrapText="1" shrinkToFit="1"/>
      <protection locked="0"/>
    </xf>
    <xf numFmtId="0" fontId="11" fillId="0" borderId="12" xfId="0" applyFont="1" applyFill="1" applyBorder="1" applyAlignment="1">
      <alignment horizontal="center" vertical="center" wrapText="1"/>
    </xf>
    <xf numFmtId="14" fontId="5" fillId="0" borderId="12" xfId="0" applyNumberFormat="1" applyFont="1" applyFill="1" applyBorder="1" applyAlignment="1" applyProtection="1">
      <alignment horizontal="center" vertical="center" wrapText="1" shrinkToFit="1"/>
      <protection locked="0"/>
    </xf>
    <xf numFmtId="0" fontId="11" fillId="0" borderId="13" xfId="0" applyFont="1" applyFill="1" applyBorder="1" applyAlignment="1">
      <alignment horizontal="center" vertical="center" wrapText="1"/>
    </xf>
    <xf numFmtId="0" fontId="5" fillId="0" borderId="13" xfId="0" applyNumberFormat="1" applyFont="1" applyFill="1" applyBorder="1" applyAlignment="1" applyProtection="1">
      <alignment vertical="center" wrapText="1" shrinkToFit="1"/>
      <protection locked="0"/>
    </xf>
    <xf numFmtId="14" fontId="5" fillId="0" borderId="13" xfId="0" applyNumberFormat="1" applyFont="1" applyFill="1" applyBorder="1" applyAlignment="1" applyProtection="1">
      <alignment vertical="center" wrapText="1" shrinkToFit="1"/>
      <protection locked="0"/>
    </xf>
    <xf numFmtId="14" fontId="5" fillId="0" borderId="12" xfId="0" applyNumberFormat="1" applyFont="1" applyFill="1" applyBorder="1" applyAlignment="1" applyProtection="1">
      <alignment vertical="center" wrapText="1" shrinkToFit="1"/>
      <protection locked="0"/>
    </xf>
    <xf numFmtId="0" fontId="13" fillId="0" borderId="12" xfId="0" applyNumberFormat="1" applyFont="1" applyFill="1" applyBorder="1" applyAlignment="1" applyProtection="1">
      <alignment wrapText="1"/>
      <protection/>
    </xf>
    <xf numFmtId="0" fontId="11" fillId="0" borderId="18" xfId="0" applyNumberFormat="1" applyFont="1" applyFill="1" applyBorder="1" applyAlignment="1" applyProtection="1">
      <alignment vertical="center" wrapText="1"/>
      <protection/>
    </xf>
    <xf numFmtId="0" fontId="13" fillId="0" borderId="11" xfId="53" applyFont="1" applyFill="1" applyBorder="1" applyAlignment="1">
      <alignment horizontal="center" vertical="center"/>
      <protection/>
    </xf>
    <xf numFmtId="164" fontId="10" fillId="0" borderId="12" xfId="0" applyNumberFormat="1" applyFont="1" applyFill="1" applyBorder="1" applyAlignment="1" applyProtection="1">
      <alignment horizontal="right" vertical="center" wrapText="1" shrinkToFit="1"/>
      <protection locked="0"/>
    </xf>
    <xf numFmtId="0" fontId="13" fillId="0" borderId="11" xfId="0" applyNumberFormat="1" applyFont="1" applyFill="1" applyBorder="1" applyAlignment="1" applyProtection="1">
      <alignment wrapText="1"/>
      <protection/>
    </xf>
    <xf numFmtId="0" fontId="5" fillId="0" borderId="11" xfId="0" applyNumberFormat="1" applyFont="1" applyFill="1" applyBorder="1" applyAlignment="1" applyProtection="1">
      <alignment wrapText="1"/>
      <protection/>
    </xf>
    <xf numFmtId="0" fontId="13" fillId="0" borderId="12" xfId="0" applyNumberFormat="1" applyFont="1" applyFill="1" applyBorder="1" applyAlignment="1" applyProtection="1">
      <alignment vertical="center" wrapText="1"/>
      <protection/>
    </xf>
    <xf numFmtId="0" fontId="13" fillId="0" borderId="19" xfId="0" applyNumberFormat="1" applyFont="1" applyFill="1" applyBorder="1" applyAlignment="1" applyProtection="1">
      <alignment vertical="center" wrapText="1"/>
      <protection/>
    </xf>
    <xf numFmtId="0" fontId="13" fillId="0" borderId="11" xfId="0" applyNumberFormat="1" applyFont="1" applyFill="1" applyBorder="1" applyAlignment="1" applyProtection="1">
      <alignment horizontal="left" vertical="center" wrapText="1"/>
      <protection/>
    </xf>
    <xf numFmtId="49" fontId="14" fillId="0" borderId="11" xfId="0" applyNumberFormat="1" applyFont="1" applyFill="1" applyBorder="1" applyAlignment="1" applyProtection="1">
      <alignment horizontal="center" vertical="center" wrapText="1" shrinkToFit="1"/>
      <protection locked="0"/>
    </xf>
    <xf numFmtId="49" fontId="14" fillId="0" borderId="12" xfId="0" applyNumberFormat="1" applyFont="1" applyFill="1" applyBorder="1" applyAlignment="1" applyProtection="1">
      <alignment horizontal="center" vertical="center" wrapText="1" shrinkToFit="1"/>
      <protection locked="0"/>
    </xf>
    <xf numFmtId="164" fontId="57" fillId="0" borderId="12" xfId="0" applyNumberFormat="1" applyFont="1" applyFill="1" applyBorder="1" applyAlignment="1" applyProtection="1">
      <alignment horizontal="right" vertical="center" wrapText="1" shrinkToFit="1"/>
      <protection locked="0"/>
    </xf>
    <xf numFmtId="164" fontId="7" fillId="0" borderId="11" xfId="0" applyNumberFormat="1" applyFont="1" applyFill="1" applyBorder="1" applyAlignment="1" applyProtection="1">
      <alignment vertical="center" wrapText="1" shrinkToFit="1"/>
      <protection locked="0"/>
    </xf>
    <xf numFmtId="164" fontId="7" fillId="0" borderId="12" xfId="0" applyNumberFormat="1" applyFont="1" applyFill="1" applyBorder="1" applyAlignment="1" applyProtection="1">
      <alignment vertical="center" wrapText="1" shrinkToFit="1"/>
      <protection locked="0"/>
    </xf>
    <xf numFmtId="164" fontId="7" fillId="0" borderId="11" xfId="0" applyNumberFormat="1" applyFont="1" applyFill="1" applyBorder="1" applyAlignment="1" applyProtection="1">
      <alignment horizontal="right" vertical="center" wrapText="1" shrinkToFit="1"/>
      <protection locked="0"/>
    </xf>
    <xf numFmtId="164" fontId="7" fillId="0" borderId="12" xfId="0" applyNumberFormat="1" applyFont="1" applyFill="1" applyBorder="1" applyAlignment="1" applyProtection="1">
      <alignment horizontal="right" vertical="center" wrapText="1" shrinkToFit="1"/>
      <protection locked="0"/>
    </xf>
    <xf numFmtId="164" fontId="7" fillId="0" borderId="13" xfId="0" applyNumberFormat="1" applyFont="1" applyFill="1" applyBorder="1" applyAlignment="1" applyProtection="1">
      <alignment horizontal="right" vertical="center" wrapText="1" shrinkToFit="1"/>
      <protection locked="0"/>
    </xf>
    <xf numFmtId="0" fontId="5" fillId="0" borderId="11" xfId="0" applyNumberFormat="1" applyFont="1" applyFill="1" applyBorder="1" applyAlignment="1" applyProtection="1">
      <alignment horizontal="center" vertical="center" wrapText="1" shrinkToFit="1"/>
      <protection locked="0"/>
    </xf>
    <xf numFmtId="0" fontId="5" fillId="0" borderId="12" xfId="0" applyNumberFormat="1" applyFont="1" applyFill="1" applyBorder="1" applyAlignment="1" applyProtection="1">
      <alignment horizontal="center" vertical="center" wrapText="1" shrinkToFit="1"/>
      <protection locked="0"/>
    </xf>
    <xf numFmtId="0" fontId="5" fillId="0" borderId="13" xfId="0" applyNumberFormat="1" applyFont="1" applyFill="1" applyBorder="1" applyAlignment="1" applyProtection="1">
      <alignment horizontal="center" vertical="center" wrapText="1" shrinkToFit="1"/>
      <protection locked="0"/>
    </xf>
    <xf numFmtId="0" fontId="11" fillId="0" borderId="13" xfId="0" applyNumberFormat="1" applyFont="1" applyFill="1" applyBorder="1" applyAlignment="1" applyProtection="1">
      <alignment horizontal="center" vertical="center" wrapText="1" shrinkToFit="1"/>
      <protection locked="0"/>
    </xf>
    <xf numFmtId="164" fontId="10" fillId="0" borderId="11" xfId="0" applyNumberFormat="1" applyFont="1" applyFill="1" applyBorder="1" applyAlignment="1" applyProtection="1">
      <alignment horizontal="right" vertical="center" wrapText="1" shrinkToFit="1"/>
      <protection locked="0"/>
    </xf>
    <xf numFmtId="164" fontId="10" fillId="0" borderId="13" xfId="0" applyNumberFormat="1" applyFont="1" applyFill="1" applyBorder="1" applyAlignment="1" applyProtection="1">
      <alignment horizontal="right" vertical="center" wrapText="1" shrinkToFit="1"/>
      <protection locked="0"/>
    </xf>
    <xf numFmtId="164" fontId="10" fillId="0" borderId="12" xfId="0" applyNumberFormat="1" applyFont="1" applyFill="1" applyBorder="1" applyAlignment="1" applyProtection="1">
      <alignment horizontal="right" vertical="center" wrapText="1" shrinkToFit="1"/>
      <protection locked="0"/>
    </xf>
    <xf numFmtId="0" fontId="8" fillId="0" borderId="20" xfId="0" applyNumberFormat="1" applyFont="1" applyFill="1" applyBorder="1" applyAlignment="1" applyProtection="1">
      <alignment horizontal="left" vertical="center" wrapText="1"/>
      <protection/>
    </xf>
    <xf numFmtId="0" fontId="8" fillId="0" borderId="21" xfId="0"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horizontal="left" vertical="center" wrapText="1"/>
      <protection/>
    </xf>
    <xf numFmtId="164" fontId="57" fillId="0" borderId="11" xfId="0" applyNumberFormat="1" applyFont="1" applyFill="1" applyBorder="1" applyAlignment="1" applyProtection="1">
      <alignment horizontal="right" vertical="center" wrapText="1" shrinkToFit="1"/>
      <protection locked="0"/>
    </xf>
    <xf numFmtId="164" fontId="57" fillId="0" borderId="12" xfId="0" applyNumberFormat="1" applyFont="1" applyFill="1" applyBorder="1" applyAlignment="1" applyProtection="1">
      <alignment horizontal="right" vertical="center" wrapText="1" shrinkToFit="1"/>
      <protection locked="0"/>
    </xf>
    <xf numFmtId="0" fontId="11" fillId="0" borderId="11" xfId="0" applyNumberFormat="1" applyFont="1" applyFill="1" applyBorder="1" applyAlignment="1" applyProtection="1">
      <alignment horizontal="center" vertical="center" wrapText="1" shrinkToFit="1"/>
      <protection locked="0"/>
    </xf>
    <xf numFmtId="0" fontId="11" fillId="0" borderId="12" xfId="0" applyNumberFormat="1" applyFont="1" applyFill="1" applyBorder="1" applyAlignment="1" applyProtection="1">
      <alignment horizontal="center" vertical="center" wrapText="1" shrinkToFit="1"/>
      <protection locked="0"/>
    </xf>
    <xf numFmtId="14" fontId="11" fillId="0" borderId="11" xfId="0" applyNumberFormat="1" applyFont="1" applyFill="1" applyBorder="1" applyAlignment="1" applyProtection="1">
      <alignment horizontal="center" vertical="center" wrapText="1" shrinkToFit="1"/>
      <protection locked="0"/>
    </xf>
    <xf numFmtId="14" fontId="11" fillId="0" borderId="12" xfId="0" applyNumberFormat="1" applyFont="1" applyFill="1" applyBorder="1" applyAlignment="1" applyProtection="1">
      <alignment horizontal="center" vertical="center" wrapText="1" shrinkToFit="1"/>
      <protection locked="0"/>
    </xf>
    <xf numFmtId="0" fontId="13" fillId="0" borderId="11" xfId="53" applyFont="1" applyFill="1" applyBorder="1" applyAlignment="1">
      <alignment horizontal="center" vertical="center"/>
      <protection/>
    </xf>
    <xf numFmtId="0" fontId="13" fillId="0" borderId="12" xfId="53" applyFont="1" applyFill="1" applyBorder="1" applyAlignment="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14" fontId="5" fillId="0" borderId="13" xfId="0" applyNumberFormat="1" applyFont="1" applyFill="1" applyBorder="1" applyAlignment="1" applyProtection="1">
      <alignment horizontal="center" vertical="center" wrapText="1" shrinkToFit="1"/>
      <protection locked="0"/>
    </xf>
    <xf numFmtId="0" fontId="11" fillId="0" borderId="13" xfId="0" applyFont="1" applyFill="1" applyBorder="1" applyAlignment="1">
      <alignment horizontal="center" vertical="center" wrapText="1"/>
    </xf>
    <xf numFmtId="49" fontId="13" fillId="0" borderId="11" xfId="0" applyNumberFormat="1" applyFont="1" applyFill="1" applyBorder="1" applyAlignment="1" applyProtection="1">
      <alignment horizontal="center" vertical="center" wrapText="1" shrinkToFit="1"/>
      <protection locked="0"/>
    </xf>
    <xf numFmtId="49" fontId="13" fillId="0" borderId="12" xfId="0" applyNumberFormat="1" applyFont="1" applyFill="1" applyBorder="1" applyAlignment="1" applyProtection="1">
      <alignment horizontal="center" vertical="center" wrapText="1" shrinkToFit="1"/>
      <protection locked="0"/>
    </xf>
    <xf numFmtId="0" fontId="5"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wrapText="1"/>
      <protection/>
    </xf>
    <xf numFmtId="49" fontId="12" fillId="0" borderId="13" xfId="0" applyNumberFormat="1" applyFont="1" applyFill="1" applyBorder="1" applyAlignment="1" applyProtection="1">
      <alignment horizontal="center" vertical="center" wrapText="1" shrinkToFit="1"/>
      <protection locked="0"/>
    </xf>
    <xf numFmtId="49" fontId="12" fillId="0" borderId="11" xfId="0" applyNumberFormat="1" applyFont="1" applyFill="1" applyBorder="1" applyAlignment="1" applyProtection="1">
      <alignment horizontal="center" vertical="center" wrapText="1" shrinkToFit="1"/>
      <protection locked="0"/>
    </xf>
    <xf numFmtId="0" fontId="11" fillId="0" borderId="11" xfId="0" applyNumberFormat="1" applyFont="1" applyFill="1" applyBorder="1" applyAlignment="1" applyProtection="1">
      <alignment horizontal="left" vertical="center" wrapText="1"/>
      <protection/>
    </xf>
    <xf numFmtId="0" fontId="11" fillId="0" borderId="12" xfId="0" applyNumberFormat="1" applyFont="1" applyFill="1" applyBorder="1" applyAlignment="1" applyProtection="1">
      <alignment horizontal="left" vertical="center" wrapText="1"/>
      <protection/>
    </xf>
    <xf numFmtId="164" fontId="7" fillId="0" borderId="11" xfId="0" applyNumberFormat="1" applyFont="1" applyFill="1" applyBorder="1" applyAlignment="1" applyProtection="1">
      <alignment horizontal="right" vertical="center"/>
      <protection/>
    </xf>
    <xf numFmtId="164" fontId="7" fillId="0" borderId="13" xfId="0" applyNumberFormat="1" applyFont="1" applyFill="1" applyBorder="1" applyAlignment="1" applyProtection="1">
      <alignment horizontal="right" vertical="center"/>
      <protection/>
    </xf>
    <xf numFmtId="164" fontId="7" fillId="0" borderId="12" xfId="0" applyNumberFormat="1" applyFont="1" applyFill="1" applyBorder="1" applyAlignment="1" applyProtection="1">
      <alignment horizontal="right" vertical="center"/>
      <protection/>
    </xf>
    <xf numFmtId="0" fontId="13" fillId="0" borderId="11" xfId="0" applyNumberFormat="1" applyFont="1" applyFill="1" applyBorder="1" applyAlignment="1" applyProtection="1">
      <alignment horizontal="left" vertical="center" wrapText="1"/>
      <protection/>
    </xf>
    <xf numFmtId="0" fontId="13" fillId="0" borderId="12" xfId="0" applyNumberFormat="1" applyFont="1" applyFill="1" applyBorder="1" applyAlignment="1" applyProtection="1">
      <alignment horizontal="left" vertical="center" wrapText="1"/>
      <protection/>
    </xf>
    <xf numFmtId="0" fontId="13" fillId="0" borderId="13"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49" fontId="13" fillId="0" borderId="13" xfId="0" applyNumberFormat="1" applyFont="1" applyFill="1" applyBorder="1" applyAlignment="1" applyProtection="1">
      <alignment horizontal="center" vertical="center" wrapText="1" shrinkToFit="1"/>
      <protection locked="0"/>
    </xf>
    <xf numFmtId="0" fontId="5" fillId="0" borderId="10" xfId="0" applyNumberFormat="1" applyFont="1" applyFill="1" applyBorder="1" applyAlignment="1" applyProtection="1">
      <alignment horizontal="center" vertical="center" wrapText="1" shrinkToFit="1"/>
      <protection locked="0"/>
    </xf>
    <xf numFmtId="14" fontId="5" fillId="0" borderId="11" xfId="0" applyNumberFormat="1" applyFont="1" applyFill="1" applyBorder="1" applyAlignment="1" applyProtection="1">
      <alignment horizontal="center" vertical="center" wrapText="1" shrinkToFit="1"/>
      <protection locked="0"/>
    </xf>
    <xf numFmtId="0" fontId="4" fillId="0" borderId="20"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164" fontId="7" fillId="0" borderId="11" xfId="0" applyNumberFormat="1" applyFont="1" applyFill="1" applyBorder="1" applyAlignment="1" applyProtection="1">
      <alignment vertical="center"/>
      <protection/>
    </xf>
    <xf numFmtId="164" fontId="7" fillId="0" borderId="13" xfId="0" applyNumberFormat="1" applyFont="1" applyFill="1" applyBorder="1" applyAlignment="1" applyProtection="1">
      <alignment vertical="center"/>
      <protection/>
    </xf>
    <xf numFmtId="0" fontId="13" fillId="0" borderId="13" xfId="53" applyFont="1" applyFill="1" applyBorder="1" applyAlignment="1">
      <alignment horizontal="center" vertical="center"/>
      <protection/>
    </xf>
    <xf numFmtId="49" fontId="12" fillId="0" borderId="12" xfId="0" applyNumberFormat="1" applyFont="1" applyFill="1" applyBorder="1" applyAlignment="1" applyProtection="1">
      <alignment horizontal="center" vertical="center" wrapText="1" shrinkToFit="1"/>
      <protection locked="0"/>
    </xf>
    <xf numFmtId="0" fontId="11" fillId="0" borderId="13" xfId="0" applyNumberFormat="1" applyFont="1" applyFill="1" applyBorder="1" applyAlignment="1" applyProtection="1">
      <alignment horizontal="left" vertical="center" wrapText="1"/>
      <protection/>
    </xf>
    <xf numFmtId="0" fontId="8" fillId="0" borderId="22" xfId="0" applyNumberFormat="1" applyFont="1" applyFill="1" applyBorder="1" applyAlignment="1" applyProtection="1">
      <alignment horizontal="left" vertical="center" wrapText="1"/>
      <protection/>
    </xf>
    <xf numFmtId="0" fontId="8" fillId="0" borderId="23" xfId="0" applyNumberFormat="1" applyFont="1" applyFill="1" applyBorder="1" applyAlignment="1" applyProtection="1">
      <alignment horizontal="left" vertical="center" wrapText="1"/>
      <protection/>
    </xf>
    <xf numFmtId="0" fontId="8" fillId="0" borderId="24"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left" vertical="center" wrapText="1"/>
      <protection/>
    </xf>
    <xf numFmtId="49" fontId="13" fillId="0" borderId="10" xfId="0" applyNumberFormat="1" applyFont="1" applyFill="1" applyBorder="1" applyAlignment="1" applyProtection="1">
      <alignment horizontal="center" vertical="center" wrapText="1"/>
      <protection/>
    </xf>
    <xf numFmtId="49" fontId="13" fillId="0" borderId="13" xfId="0" applyNumberFormat="1" applyFont="1" applyFill="1" applyBorder="1" applyAlignment="1" applyProtection="1">
      <alignment horizontal="center" vertical="center" wrapText="1"/>
      <protection/>
    </xf>
    <xf numFmtId="14" fontId="5" fillId="0" borderId="12" xfId="0" applyNumberFormat="1" applyFont="1" applyFill="1" applyBorder="1" applyAlignment="1" applyProtection="1">
      <alignment horizontal="center" vertical="center" wrapText="1" shrinkToFit="1"/>
      <protection locked="0"/>
    </xf>
    <xf numFmtId="0" fontId="16"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4" xfId="0" applyNumberFormat="1" applyFont="1" applyFill="1" applyBorder="1" applyAlignment="1" applyProtection="1">
      <alignment horizontal="left" vertical="center" wrapText="1"/>
      <protection/>
    </xf>
    <xf numFmtId="0" fontId="15"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vertical="top" indent="13"/>
      <protection/>
    </xf>
    <xf numFmtId="49" fontId="13" fillId="0" borderId="11" xfId="0" applyNumberFormat="1" applyFont="1" applyFill="1" applyBorder="1" applyAlignment="1" applyProtection="1">
      <alignment horizontal="center" vertical="center" wrapText="1"/>
      <protection/>
    </xf>
    <xf numFmtId="49" fontId="13"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shrinkToFit="1"/>
      <protection locked="0"/>
    </xf>
    <xf numFmtId="0" fontId="5" fillId="0" borderId="12" xfId="0" applyNumberFormat="1" applyFont="1" applyFill="1" applyBorder="1" applyAlignment="1" applyProtection="1">
      <alignment horizontal="center" vertical="center" wrapText="1" shrinkToFit="1"/>
      <protection locked="0"/>
    </xf>
    <xf numFmtId="164" fontId="7" fillId="0" borderId="12" xfId="0" applyNumberFormat="1" applyFont="1" applyFill="1" applyBorder="1" applyAlignment="1" applyProtection="1">
      <alignment vertical="center"/>
      <protection/>
    </xf>
    <xf numFmtId="164" fontId="7" fillId="0" borderId="13" xfId="0" applyNumberFormat="1" applyFont="1" applyFill="1" applyBorder="1" applyAlignment="1" applyProtection="1">
      <alignment vertical="center" wrapText="1" shrinkToFit="1"/>
      <protection locked="0"/>
    </xf>
    <xf numFmtId="0" fontId="0" fillId="0" borderId="21" xfId="0" applyFill="1" applyBorder="1" applyAlignment="1">
      <alignment horizontal="left" vertical="center" wrapText="1"/>
    </xf>
    <xf numFmtId="0" fontId="0" fillId="0" borderId="14" xfId="0" applyFill="1" applyBorder="1" applyAlignment="1">
      <alignment horizontal="left" vertical="center" wrapText="1"/>
    </xf>
    <xf numFmtId="0" fontId="5" fillId="0" borderId="10" xfId="0" applyNumberFormat="1" applyFont="1" applyFill="1" applyBorder="1" applyAlignment="1" applyProtection="1">
      <alignment horizontal="left" vertical="center" wrapText="1"/>
      <protection/>
    </xf>
    <xf numFmtId="49" fontId="13" fillId="0" borderId="10" xfId="0" applyNumberFormat="1" applyFont="1" applyFill="1" applyBorder="1" applyAlignment="1" applyProtection="1">
      <alignment horizontal="center" vertical="center" wrapText="1" shrinkToFit="1"/>
      <protection locked="0"/>
    </xf>
    <xf numFmtId="0" fontId="13" fillId="0" borderId="11" xfId="0" applyNumberFormat="1" applyFont="1" applyFill="1" applyBorder="1" applyAlignment="1" applyProtection="1">
      <alignment horizontal="center" wrapText="1"/>
      <protection/>
    </xf>
    <xf numFmtId="0" fontId="13" fillId="0" borderId="13" xfId="0" applyNumberFormat="1" applyFont="1" applyFill="1" applyBorder="1" applyAlignment="1" applyProtection="1">
      <alignment horizontal="center" wrapText="1"/>
      <protection/>
    </xf>
    <xf numFmtId="0" fontId="13" fillId="0" borderId="12" xfId="0" applyNumberFormat="1" applyFont="1" applyFill="1" applyBorder="1" applyAlignment="1" applyProtection="1">
      <alignment horizontal="center" wrapText="1"/>
      <protection/>
    </xf>
    <xf numFmtId="164" fontId="7" fillId="0" borderId="10" xfId="0" applyNumberFormat="1" applyFont="1" applyFill="1" applyBorder="1" applyAlignment="1" applyProtection="1">
      <alignment horizontal="right" vertical="center" wrapText="1" shrinkToFit="1"/>
      <protection locked="0"/>
    </xf>
    <xf numFmtId="164" fontId="7" fillId="0" borderId="10" xfId="0" applyNumberFormat="1" applyFont="1" applyFill="1" applyBorder="1" applyAlignment="1" applyProtection="1">
      <alignment horizontal="right" vertical="center"/>
      <protection/>
    </xf>
    <xf numFmtId="49" fontId="14" fillId="0" borderId="11" xfId="0" applyNumberFormat="1" applyFont="1" applyFill="1" applyBorder="1" applyAlignment="1">
      <alignment horizontal="center" vertical="center"/>
    </xf>
    <xf numFmtId="49" fontId="14" fillId="0" borderId="12" xfId="0" applyNumberFormat="1" applyFont="1" applyFill="1" applyBorder="1" applyAlignment="1">
      <alignment horizontal="center" vertical="center"/>
    </xf>
    <xf numFmtId="0" fontId="13"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14" fontId="11" fillId="0" borderId="13" xfId="0" applyNumberFormat="1" applyFont="1" applyFill="1" applyBorder="1" applyAlignment="1" applyProtection="1">
      <alignment horizontal="center" vertical="center" wrapText="1" shrinkToFit="1"/>
      <protection locked="0"/>
    </xf>
    <xf numFmtId="0" fontId="5" fillId="0" borderId="13" xfId="0" applyNumberFormat="1" applyFont="1" applyFill="1" applyBorder="1" applyAlignment="1" applyProtection="1">
      <alignment horizontal="center" vertical="center" wrapText="1" shrinkToFit="1"/>
      <protection locked="0"/>
    </xf>
    <xf numFmtId="0" fontId="12" fillId="0" borderId="13"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left" vertical="center" wrapText="1"/>
      <protection/>
    </xf>
    <xf numFmtId="0" fontId="8" fillId="0" borderId="13"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left" vertical="center" wrapText="1"/>
      <protection/>
    </xf>
    <xf numFmtId="0" fontId="17" fillId="0" borderId="13" xfId="0" applyFont="1" applyFill="1" applyBorder="1" applyAlignment="1">
      <alignment horizontal="center" vertical="center"/>
    </xf>
    <xf numFmtId="0" fontId="9" fillId="0" borderId="0" xfId="0" applyNumberFormat="1" applyFont="1" applyFill="1" applyBorder="1" applyAlignment="1" applyProtection="1">
      <alignment horizontal="center" vertical="top" wrapText="1"/>
      <protection/>
    </xf>
    <xf numFmtId="0" fontId="12" fillId="0" borderId="11"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left" vertical="center" wrapText="1"/>
      <protection/>
    </xf>
    <xf numFmtId="0" fontId="13" fillId="0" borderId="11"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49" fontId="13" fillId="0" borderId="11" xfId="0" applyNumberFormat="1" applyFont="1" applyFill="1" applyBorder="1" applyAlignment="1" applyProtection="1">
      <alignment horizontal="center" vertical="center" wrapText="1"/>
      <protection/>
    </xf>
    <xf numFmtId="49" fontId="13" fillId="0" borderId="12" xfId="0" applyNumberFormat="1" applyFont="1" applyFill="1" applyBorder="1" applyAlignment="1" applyProtection="1">
      <alignment horizontal="center" vertical="center" wrapText="1"/>
      <protection/>
    </xf>
    <xf numFmtId="164" fontId="7" fillId="0" borderId="11" xfId="0" applyNumberFormat="1" applyFont="1" applyFill="1" applyBorder="1" applyAlignment="1" applyProtection="1">
      <alignment horizontal="right" vertical="center"/>
      <protection/>
    </xf>
    <xf numFmtId="164" fontId="7" fillId="0" borderId="12" xfId="0" applyNumberFormat="1" applyFont="1" applyFill="1" applyBorder="1" applyAlignment="1" applyProtection="1">
      <alignment horizontal="right" vertical="center"/>
      <protection/>
    </xf>
    <xf numFmtId="0" fontId="5" fillId="0" borderId="13" xfId="53" applyNumberFormat="1" applyFont="1" applyFill="1" applyBorder="1" applyAlignment="1">
      <alignment horizontal="center" vertical="center" wrapText="1"/>
      <protection/>
    </xf>
    <xf numFmtId="0" fontId="5" fillId="0" borderId="12" xfId="53" applyNumberFormat="1" applyFont="1" applyFill="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_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36"/>
  <sheetViews>
    <sheetView tabSelected="1" zoomScalePageLayoutView="0" workbookViewId="0" topLeftCell="A1">
      <pane xSplit="4" ySplit="2" topLeftCell="I429" activePane="bottomRight" state="frozen"/>
      <selection pane="topLeft" activeCell="A1" sqref="A1"/>
      <selection pane="topRight" activeCell="E1" sqref="E1"/>
      <selection pane="bottomLeft" activeCell="A3" sqref="A3"/>
      <selection pane="bottomRight" activeCell="N264" sqref="N264"/>
    </sheetView>
  </sheetViews>
  <sheetFormatPr defaultColWidth="9.00390625" defaultRowHeight="12.75" outlineLevelRow="1" outlineLevelCol="1"/>
  <cols>
    <col min="1" max="1" width="3.75390625" style="5" customWidth="1"/>
    <col min="2" max="2" width="30.00390625" style="5" customWidth="1"/>
    <col min="3" max="3" width="0.12890625" style="5" hidden="1" customWidth="1"/>
    <col min="4" max="4" width="3.125" style="5" customWidth="1"/>
    <col min="5" max="5" width="21.875" style="5" customWidth="1"/>
    <col min="6" max="6" width="5.625" style="5" customWidth="1"/>
    <col min="7" max="7" width="9.25390625" style="5" customWidth="1"/>
    <col min="8" max="8" width="27.75390625" style="5" customWidth="1"/>
    <col min="9" max="9" width="5.625" style="5" customWidth="1"/>
    <col min="10" max="10" width="9.00390625" style="5" customWidth="1"/>
    <col min="11" max="11" width="47.875" style="5" customWidth="1"/>
    <col min="12" max="12" width="6.00390625" style="5" customWidth="1" outlineLevel="1"/>
    <col min="13" max="13" width="8.875" style="5" customWidth="1" outlineLevel="1"/>
    <col min="14" max="16" width="8.875" style="5" customWidth="1"/>
    <col min="17" max="17" width="9.00390625" style="1" customWidth="1"/>
    <col min="18" max="18" width="8.875" style="142" customWidth="1"/>
    <col min="19" max="22" width="9.125" style="142" customWidth="1"/>
    <col min="23" max="16384" width="9.125" style="128" customWidth="1"/>
  </cols>
  <sheetData>
    <row r="1" spans="1:16" ht="37.5" customHeight="1">
      <c r="A1" s="272" t="s">
        <v>1289</v>
      </c>
      <c r="B1" s="272"/>
      <c r="C1" s="272"/>
      <c r="D1" s="272"/>
      <c r="E1" s="272"/>
      <c r="F1" s="272"/>
      <c r="G1" s="272"/>
      <c r="H1" s="272"/>
      <c r="I1" s="272"/>
      <c r="J1" s="272"/>
      <c r="K1" s="272"/>
      <c r="L1" s="272"/>
      <c r="M1" s="272"/>
      <c r="N1" s="272"/>
      <c r="O1" s="272"/>
      <c r="P1" s="272"/>
    </row>
    <row r="2" spans="1:18" s="129" customFormat="1" ht="42" customHeight="1">
      <c r="A2" s="225" t="s">
        <v>171</v>
      </c>
      <c r="B2" s="225"/>
      <c r="C2" s="22"/>
      <c r="D2" s="225" t="s">
        <v>129</v>
      </c>
      <c r="E2" s="225" t="s">
        <v>204</v>
      </c>
      <c r="F2" s="225"/>
      <c r="G2" s="225"/>
      <c r="H2" s="225" t="s">
        <v>205</v>
      </c>
      <c r="I2" s="225"/>
      <c r="J2" s="225"/>
      <c r="K2" s="225" t="s">
        <v>110</v>
      </c>
      <c r="L2" s="225"/>
      <c r="M2" s="225"/>
      <c r="N2" s="225" t="s">
        <v>1259</v>
      </c>
      <c r="O2" s="225"/>
      <c r="P2" s="223" t="s">
        <v>1258</v>
      </c>
      <c r="Q2" s="221" t="s">
        <v>111</v>
      </c>
      <c r="R2" s="222"/>
    </row>
    <row r="3" spans="1:18" s="129" customFormat="1" ht="92.25" customHeight="1">
      <c r="A3" s="225"/>
      <c r="B3" s="225"/>
      <c r="C3" s="22"/>
      <c r="D3" s="225"/>
      <c r="E3" s="10" t="s">
        <v>112</v>
      </c>
      <c r="F3" s="10" t="s">
        <v>184</v>
      </c>
      <c r="G3" s="10" t="s">
        <v>185</v>
      </c>
      <c r="H3" s="10" t="s">
        <v>112</v>
      </c>
      <c r="I3" s="10" t="s">
        <v>184</v>
      </c>
      <c r="J3" s="10" t="s">
        <v>185</v>
      </c>
      <c r="K3" s="10" t="s">
        <v>112</v>
      </c>
      <c r="L3" s="10" t="s">
        <v>184</v>
      </c>
      <c r="M3" s="10" t="s">
        <v>280</v>
      </c>
      <c r="N3" s="10" t="s">
        <v>186</v>
      </c>
      <c r="O3" s="10" t="s">
        <v>181</v>
      </c>
      <c r="P3" s="224"/>
      <c r="Q3" s="10" t="s">
        <v>660</v>
      </c>
      <c r="R3" s="10" t="s">
        <v>1163</v>
      </c>
    </row>
    <row r="4" spans="1:18" s="129" customFormat="1" ht="12.75" customHeight="1">
      <c r="A4" s="10" t="s">
        <v>182</v>
      </c>
      <c r="B4" s="10"/>
      <c r="C4" s="10" t="s">
        <v>183</v>
      </c>
      <c r="D4" s="10" t="s">
        <v>81</v>
      </c>
      <c r="E4" s="10" t="s">
        <v>82</v>
      </c>
      <c r="F4" s="10" t="s">
        <v>83</v>
      </c>
      <c r="G4" s="10" t="s">
        <v>84</v>
      </c>
      <c r="H4" s="10" t="s">
        <v>85</v>
      </c>
      <c r="I4" s="10" t="s">
        <v>86</v>
      </c>
      <c r="J4" s="10" t="s">
        <v>87</v>
      </c>
      <c r="K4" s="10" t="s">
        <v>88</v>
      </c>
      <c r="L4" s="10" t="s">
        <v>89</v>
      </c>
      <c r="M4" s="10" t="s">
        <v>90</v>
      </c>
      <c r="N4" s="10" t="s">
        <v>66</v>
      </c>
      <c r="O4" s="10"/>
      <c r="P4" s="23" t="s">
        <v>661</v>
      </c>
      <c r="Q4" s="23" t="s">
        <v>31</v>
      </c>
      <c r="R4" s="23" t="s">
        <v>1162</v>
      </c>
    </row>
    <row r="5" spans="1:18" s="129" customFormat="1" ht="12.75" customHeight="1">
      <c r="A5" s="31" t="s">
        <v>224</v>
      </c>
      <c r="B5" s="182" t="s">
        <v>225</v>
      </c>
      <c r="C5" s="183"/>
      <c r="D5" s="183"/>
      <c r="E5" s="183"/>
      <c r="F5" s="183"/>
      <c r="G5" s="183"/>
      <c r="H5" s="183"/>
      <c r="I5" s="183"/>
      <c r="J5" s="183"/>
      <c r="K5" s="183"/>
      <c r="L5" s="183"/>
      <c r="M5" s="184"/>
      <c r="N5" s="13"/>
      <c r="O5" s="13"/>
      <c r="P5" s="12"/>
      <c r="Q5" s="12"/>
      <c r="R5" s="12"/>
    </row>
    <row r="6" spans="1:18" s="129" customFormat="1" ht="11.25" customHeight="1">
      <c r="A6" s="31" t="s">
        <v>0</v>
      </c>
      <c r="B6" s="182" t="s">
        <v>246</v>
      </c>
      <c r="C6" s="183"/>
      <c r="D6" s="183"/>
      <c r="E6" s="183"/>
      <c r="F6" s="183"/>
      <c r="G6" s="183"/>
      <c r="H6" s="183"/>
      <c r="I6" s="183"/>
      <c r="J6" s="183"/>
      <c r="K6" s="183"/>
      <c r="L6" s="183"/>
      <c r="M6" s="184"/>
      <c r="N6" s="43">
        <f>N7+N22+N28+N34+N35+N48+N52+N57+N61+N68+N82+N130+N151+N156+N163+N167+N171+N175+N173+N181+N188+N195+N210+N216+N226</f>
        <v>570191.9157700001</v>
      </c>
      <c r="O6" s="43">
        <f>O7+O22+O28+O34+O35+O48+O52+O57+O61+O68+O82+O130+O151+O156+O163+O167+O171+O175+O173+O181+O188+O195+O210+O216+O226</f>
        <v>559360.9769600001</v>
      </c>
      <c r="P6" s="43">
        <f>P7+P22+P28+P34+P35+P48+P52+P57+P61+P68+P82+P130+P151+P156+P163+P167+P171+P175+P173+P181+P188+P195+P210+P216+P226</f>
        <v>408113.1796899999</v>
      </c>
      <c r="Q6" s="43">
        <f>Q7+Q22+Q28+Q34+Q35+Q48+Q52+Q57+Q61+Q68+Q82+Q130+Q151+Q156+Q163+Q167+Q171+Q175+Q173+Q181+Q188+Q195+Q210+Q216+Q226</f>
        <v>416277.1999999999</v>
      </c>
      <c r="R6" s="43">
        <f>R7+R22+R28+R34+R35+R48+R52+R57+R61+R68+R82+R130+R151+R156+R163+R167+R171+R175+R173+R181+R188+R195+R210+R216+R226</f>
        <v>447282.5999999999</v>
      </c>
    </row>
    <row r="7" spans="1:18" s="129" customFormat="1" ht="12" customHeight="1">
      <c r="A7" s="31" t="s">
        <v>24</v>
      </c>
      <c r="B7" s="182" t="s">
        <v>187</v>
      </c>
      <c r="C7" s="183"/>
      <c r="D7" s="183"/>
      <c r="E7" s="183"/>
      <c r="F7" s="183"/>
      <c r="G7" s="183"/>
      <c r="H7" s="183"/>
      <c r="I7" s="183"/>
      <c r="J7" s="183"/>
      <c r="K7" s="183"/>
      <c r="L7" s="183"/>
      <c r="M7" s="184"/>
      <c r="N7" s="43">
        <f>SUM(N8:N21)</f>
        <v>74428.49956</v>
      </c>
      <c r="O7" s="43">
        <f>SUM(O8:O21)</f>
        <v>74140.98073</v>
      </c>
      <c r="P7" s="43">
        <f>SUM(P8:P21)</f>
        <v>71207.7</v>
      </c>
      <c r="Q7" s="43">
        <f>SUM(Q8:Q21)</f>
        <v>71208.7</v>
      </c>
      <c r="R7" s="43">
        <f>SUM(R8:R21)</f>
        <v>71209.7</v>
      </c>
    </row>
    <row r="8" spans="1:18" s="130" customFormat="1" ht="61.5" customHeight="1">
      <c r="A8" s="32"/>
      <c r="B8" s="7" t="s">
        <v>240</v>
      </c>
      <c r="C8" s="8"/>
      <c r="D8" s="37" t="s">
        <v>241</v>
      </c>
      <c r="E8" s="17" t="s">
        <v>27</v>
      </c>
      <c r="F8" s="17" t="s">
        <v>533</v>
      </c>
      <c r="G8" s="68" t="s">
        <v>518</v>
      </c>
      <c r="H8" s="17"/>
      <c r="I8" s="17"/>
      <c r="J8" s="17"/>
      <c r="K8" s="17" t="s">
        <v>471</v>
      </c>
      <c r="L8" s="17"/>
      <c r="M8" s="3"/>
      <c r="N8" s="44">
        <v>2321</v>
      </c>
      <c r="O8" s="44">
        <v>2320.95128</v>
      </c>
      <c r="P8" s="45">
        <v>2379.9</v>
      </c>
      <c r="Q8" s="45">
        <v>2379.9</v>
      </c>
      <c r="R8" s="45">
        <v>2379.9</v>
      </c>
    </row>
    <row r="9" spans="1:18" s="130" customFormat="1" ht="24" customHeight="1">
      <c r="A9" s="195"/>
      <c r="B9" s="201" t="s">
        <v>155</v>
      </c>
      <c r="C9" s="8"/>
      <c r="D9" s="38" t="s">
        <v>101</v>
      </c>
      <c r="E9" s="177" t="s">
        <v>512</v>
      </c>
      <c r="F9" s="177" t="s">
        <v>513</v>
      </c>
      <c r="G9" s="197" t="s">
        <v>514</v>
      </c>
      <c r="H9" s="177" t="s">
        <v>203</v>
      </c>
      <c r="I9" s="177" t="s">
        <v>201</v>
      </c>
      <c r="J9" s="177" t="s">
        <v>103</v>
      </c>
      <c r="K9" s="177" t="s">
        <v>58</v>
      </c>
      <c r="L9" s="177" t="s">
        <v>18</v>
      </c>
      <c r="M9" s="175" t="s">
        <v>19</v>
      </c>
      <c r="N9" s="46">
        <v>2629.39379</v>
      </c>
      <c r="O9" s="46">
        <v>2629.39379</v>
      </c>
      <c r="P9" s="49">
        <v>2281</v>
      </c>
      <c r="Q9" s="49">
        <v>2281</v>
      </c>
      <c r="R9" s="49">
        <v>2281</v>
      </c>
    </row>
    <row r="10" spans="1:18" s="130" customFormat="1" ht="24" customHeight="1">
      <c r="A10" s="212"/>
      <c r="B10" s="235"/>
      <c r="C10" s="8"/>
      <c r="D10" s="218" t="s">
        <v>156</v>
      </c>
      <c r="E10" s="177"/>
      <c r="F10" s="177"/>
      <c r="G10" s="197"/>
      <c r="H10" s="177"/>
      <c r="I10" s="177"/>
      <c r="J10" s="177"/>
      <c r="K10" s="177"/>
      <c r="L10" s="177"/>
      <c r="M10" s="177"/>
      <c r="N10" s="174">
        <v>49820.61084</v>
      </c>
      <c r="O10" s="174">
        <v>49608.95561</v>
      </c>
      <c r="P10" s="208">
        <v>46546.5</v>
      </c>
      <c r="Q10" s="208">
        <v>46546.5</v>
      </c>
      <c r="R10" s="208">
        <v>46546.5</v>
      </c>
    </row>
    <row r="11" spans="1:18" s="130" customFormat="1" ht="74.25" customHeight="1">
      <c r="A11" s="212"/>
      <c r="B11" s="62"/>
      <c r="C11" s="213"/>
      <c r="D11" s="218"/>
      <c r="E11" s="18" t="s">
        <v>192</v>
      </c>
      <c r="F11" s="18" t="s">
        <v>534</v>
      </c>
      <c r="G11" s="18" t="s">
        <v>195</v>
      </c>
      <c r="H11" s="177" t="s">
        <v>216</v>
      </c>
      <c r="I11" s="177" t="s">
        <v>96</v>
      </c>
      <c r="J11" s="177" t="s">
        <v>153</v>
      </c>
      <c r="K11" s="177" t="s">
        <v>501</v>
      </c>
      <c r="L11" s="177" t="s">
        <v>191</v>
      </c>
      <c r="M11" s="177" t="s">
        <v>26</v>
      </c>
      <c r="N11" s="174"/>
      <c r="O11" s="174"/>
      <c r="P11" s="208"/>
      <c r="Q11" s="208"/>
      <c r="R11" s="208"/>
    </row>
    <row r="12" spans="1:18" s="130" customFormat="1" ht="103.5" customHeight="1">
      <c r="A12" s="196"/>
      <c r="B12" s="62"/>
      <c r="C12" s="214"/>
      <c r="D12" s="39" t="s">
        <v>250</v>
      </c>
      <c r="E12" s="18" t="s">
        <v>33</v>
      </c>
      <c r="F12" s="18" t="s">
        <v>194</v>
      </c>
      <c r="G12" s="18" t="s">
        <v>95</v>
      </c>
      <c r="H12" s="271"/>
      <c r="I12" s="177"/>
      <c r="J12" s="177"/>
      <c r="K12" s="177"/>
      <c r="L12" s="177"/>
      <c r="M12" s="177"/>
      <c r="N12" s="47">
        <v>90.50404</v>
      </c>
      <c r="O12" s="47">
        <v>90.50404</v>
      </c>
      <c r="P12" s="57">
        <v>0</v>
      </c>
      <c r="Q12" s="57">
        <v>0</v>
      </c>
      <c r="R12" s="57">
        <v>0</v>
      </c>
    </row>
    <row r="13" spans="1:18" s="130" customFormat="1" ht="56.25" customHeight="1">
      <c r="A13" s="195"/>
      <c r="B13" s="213" t="s">
        <v>952</v>
      </c>
      <c r="C13" s="8"/>
      <c r="D13" s="37" t="s">
        <v>156</v>
      </c>
      <c r="E13" s="177" t="s">
        <v>27</v>
      </c>
      <c r="F13" s="177" t="s">
        <v>5</v>
      </c>
      <c r="G13" s="197" t="s">
        <v>518</v>
      </c>
      <c r="H13" s="198" t="s">
        <v>1010</v>
      </c>
      <c r="I13" s="177" t="s">
        <v>200</v>
      </c>
      <c r="J13" s="177" t="s">
        <v>1011</v>
      </c>
      <c r="K13" s="177" t="s">
        <v>1008</v>
      </c>
      <c r="L13" s="177" t="s">
        <v>396</v>
      </c>
      <c r="M13" s="175" t="s">
        <v>1009</v>
      </c>
      <c r="N13" s="46">
        <v>140</v>
      </c>
      <c r="O13" s="46">
        <v>140</v>
      </c>
      <c r="P13" s="49">
        <v>0</v>
      </c>
      <c r="Q13" s="49">
        <v>0</v>
      </c>
      <c r="R13" s="49">
        <v>0</v>
      </c>
    </row>
    <row r="14" spans="1:18" s="130" customFormat="1" ht="56.25" customHeight="1">
      <c r="A14" s="196"/>
      <c r="B14" s="215"/>
      <c r="C14" s="8"/>
      <c r="D14" s="37" t="s">
        <v>4</v>
      </c>
      <c r="E14" s="177"/>
      <c r="F14" s="177"/>
      <c r="G14" s="197"/>
      <c r="H14" s="198"/>
      <c r="I14" s="177"/>
      <c r="J14" s="177"/>
      <c r="K14" s="177"/>
      <c r="L14" s="177"/>
      <c r="M14" s="176"/>
      <c r="N14" s="51">
        <v>65.2</v>
      </c>
      <c r="O14" s="51">
        <v>65.2</v>
      </c>
      <c r="P14" s="52">
        <v>0</v>
      </c>
      <c r="Q14" s="52">
        <v>0</v>
      </c>
      <c r="R14" s="52">
        <v>0</v>
      </c>
    </row>
    <row r="15" spans="1:18" s="130" customFormat="1" ht="28.5" customHeight="1">
      <c r="A15" s="195"/>
      <c r="B15" s="213" t="s">
        <v>954</v>
      </c>
      <c r="C15" s="8"/>
      <c r="D15" s="37" t="s">
        <v>156</v>
      </c>
      <c r="E15" s="18"/>
      <c r="F15" s="18"/>
      <c r="G15" s="116"/>
      <c r="H15" s="198" t="s">
        <v>1000</v>
      </c>
      <c r="I15" s="177" t="s">
        <v>200</v>
      </c>
      <c r="J15" s="177" t="s">
        <v>1001</v>
      </c>
      <c r="K15" s="177" t="s">
        <v>998</v>
      </c>
      <c r="L15" s="177" t="s">
        <v>666</v>
      </c>
      <c r="M15" s="175" t="s">
        <v>999</v>
      </c>
      <c r="N15" s="46">
        <v>1039.7</v>
      </c>
      <c r="O15" s="46">
        <v>983.88512</v>
      </c>
      <c r="P15" s="49">
        <v>0</v>
      </c>
      <c r="Q15" s="49">
        <v>0</v>
      </c>
      <c r="R15" s="49">
        <v>0</v>
      </c>
    </row>
    <row r="16" spans="1:18" s="130" customFormat="1" ht="28.5" customHeight="1">
      <c r="A16" s="212"/>
      <c r="B16" s="214"/>
      <c r="C16" s="8"/>
      <c r="D16" s="37" t="s">
        <v>250</v>
      </c>
      <c r="E16" s="18"/>
      <c r="F16" s="18"/>
      <c r="G16" s="116"/>
      <c r="H16" s="198"/>
      <c r="I16" s="177"/>
      <c r="J16" s="177"/>
      <c r="K16" s="177"/>
      <c r="L16" s="177"/>
      <c r="M16" s="177"/>
      <c r="N16" s="47">
        <v>604.6</v>
      </c>
      <c r="O16" s="47">
        <v>604.6</v>
      </c>
      <c r="P16" s="57">
        <v>0</v>
      </c>
      <c r="Q16" s="57">
        <v>0</v>
      </c>
      <c r="R16" s="57">
        <v>0</v>
      </c>
    </row>
    <row r="17" spans="1:18" s="130" customFormat="1" ht="28.5" customHeight="1">
      <c r="A17" s="196"/>
      <c r="B17" s="215"/>
      <c r="C17" s="8"/>
      <c r="D17" s="37" t="s">
        <v>4</v>
      </c>
      <c r="E17" s="18"/>
      <c r="F17" s="18"/>
      <c r="G17" s="116"/>
      <c r="H17" s="198"/>
      <c r="I17" s="177"/>
      <c r="J17" s="177"/>
      <c r="K17" s="177"/>
      <c r="L17" s="177"/>
      <c r="M17" s="176"/>
      <c r="N17" s="51">
        <v>1170.7</v>
      </c>
      <c r="O17" s="51">
        <v>1170.7</v>
      </c>
      <c r="P17" s="52">
        <v>0</v>
      </c>
      <c r="Q17" s="52">
        <v>0</v>
      </c>
      <c r="R17" s="52">
        <v>0</v>
      </c>
    </row>
    <row r="18" spans="1:18" s="130" customFormat="1" ht="72.75" customHeight="1">
      <c r="A18" s="32"/>
      <c r="B18" s="7" t="s">
        <v>2</v>
      </c>
      <c r="C18" s="8"/>
      <c r="D18" s="37" t="s">
        <v>250</v>
      </c>
      <c r="E18" s="18"/>
      <c r="F18" s="18"/>
      <c r="G18" s="116"/>
      <c r="H18" s="18" t="s">
        <v>419</v>
      </c>
      <c r="I18" s="18" t="s">
        <v>420</v>
      </c>
      <c r="J18" s="18" t="s">
        <v>421</v>
      </c>
      <c r="K18" s="18" t="s">
        <v>14</v>
      </c>
      <c r="L18" s="18" t="s">
        <v>157</v>
      </c>
      <c r="M18" s="3" t="s">
        <v>71</v>
      </c>
      <c r="N18" s="44">
        <v>138.857</v>
      </c>
      <c r="O18" s="44">
        <v>138.857</v>
      </c>
      <c r="P18" s="45">
        <v>160.4</v>
      </c>
      <c r="Q18" s="45">
        <v>160.4</v>
      </c>
      <c r="R18" s="45">
        <v>160.4</v>
      </c>
    </row>
    <row r="19" spans="1:18" s="130" customFormat="1" ht="133.5" customHeight="1">
      <c r="A19" s="195"/>
      <c r="B19" s="21" t="s">
        <v>238</v>
      </c>
      <c r="C19" s="15"/>
      <c r="D19" s="199" t="s">
        <v>4</v>
      </c>
      <c r="E19" s="18"/>
      <c r="F19" s="18"/>
      <c r="G19" s="18"/>
      <c r="H19" s="18"/>
      <c r="I19" s="18"/>
      <c r="J19" s="18"/>
      <c r="K19" s="18" t="s">
        <v>1283</v>
      </c>
      <c r="L19" s="18" t="s">
        <v>164</v>
      </c>
      <c r="M19" s="17" t="s">
        <v>165</v>
      </c>
      <c r="N19" s="170">
        <v>16387.93389</v>
      </c>
      <c r="O19" s="172">
        <v>16387.93389</v>
      </c>
      <c r="P19" s="226">
        <v>15689.9</v>
      </c>
      <c r="Q19" s="226">
        <v>15689.9</v>
      </c>
      <c r="R19" s="226">
        <v>15689.9</v>
      </c>
    </row>
    <row r="20" spans="1:18" s="130" customFormat="1" ht="73.5" customHeight="1">
      <c r="A20" s="212"/>
      <c r="B20" s="62"/>
      <c r="C20" s="62"/>
      <c r="D20" s="218"/>
      <c r="E20" s="18"/>
      <c r="F20" s="18"/>
      <c r="G20" s="18"/>
      <c r="H20" s="18"/>
      <c r="I20" s="18"/>
      <c r="J20" s="18"/>
      <c r="K20" s="18" t="s">
        <v>1282</v>
      </c>
      <c r="L20" s="18" t="s">
        <v>57</v>
      </c>
      <c r="M20" s="18" t="s">
        <v>473</v>
      </c>
      <c r="N20" s="251"/>
      <c r="O20" s="173"/>
      <c r="P20" s="227"/>
      <c r="Q20" s="227"/>
      <c r="R20" s="227"/>
    </row>
    <row r="21" spans="1:18" s="130" customFormat="1" ht="48.75" customHeight="1">
      <c r="A21" s="32"/>
      <c r="B21" s="7" t="s">
        <v>229</v>
      </c>
      <c r="C21" s="8"/>
      <c r="D21" s="37" t="s">
        <v>251</v>
      </c>
      <c r="E21" s="19"/>
      <c r="F21" s="19"/>
      <c r="G21" s="153"/>
      <c r="H21" s="19"/>
      <c r="I21" s="19"/>
      <c r="J21" s="19"/>
      <c r="K21" s="19" t="s">
        <v>497</v>
      </c>
      <c r="L21" s="19" t="s">
        <v>20</v>
      </c>
      <c r="M21" s="3" t="s">
        <v>472</v>
      </c>
      <c r="N21" s="44">
        <v>20</v>
      </c>
      <c r="O21" s="44">
        <v>0</v>
      </c>
      <c r="P21" s="45">
        <v>4150</v>
      </c>
      <c r="Q21" s="45">
        <v>4151</v>
      </c>
      <c r="R21" s="45">
        <v>4152</v>
      </c>
    </row>
    <row r="22" spans="1:18" s="129" customFormat="1" ht="26.25" customHeight="1">
      <c r="A22" s="31" t="s">
        <v>102</v>
      </c>
      <c r="B22" s="182" t="s">
        <v>515</v>
      </c>
      <c r="C22" s="183"/>
      <c r="D22" s="183"/>
      <c r="E22" s="183"/>
      <c r="F22" s="183"/>
      <c r="G22" s="183"/>
      <c r="H22" s="183"/>
      <c r="I22" s="183"/>
      <c r="J22" s="183"/>
      <c r="K22" s="183"/>
      <c r="L22" s="183"/>
      <c r="M22" s="184"/>
      <c r="N22" s="43">
        <f>SUM(N23:N26)</f>
        <v>6669.44479</v>
      </c>
      <c r="O22" s="43">
        <f>SUM(O23:O26)</f>
        <v>6669.44479</v>
      </c>
      <c r="P22" s="43">
        <f>SUM(P23:P26)</f>
        <v>6875.799999999999</v>
      </c>
      <c r="Q22" s="43">
        <f>SUM(Q23:Q26)</f>
        <v>6875.8</v>
      </c>
      <c r="R22" s="43">
        <f>SUM(R23:R26)</f>
        <v>6875.8</v>
      </c>
    </row>
    <row r="23" spans="1:18" s="130" customFormat="1" ht="60.75" customHeight="1">
      <c r="A23" s="216"/>
      <c r="B23" s="201" t="s">
        <v>93</v>
      </c>
      <c r="C23" s="11"/>
      <c r="D23" s="38" t="s">
        <v>250</v>
      </c>
      <c r="E23" s="17" t="s">
        <v>27</v>
      </c>
      <c r="F23" s="17" t="s">
        <v>516</v>
      </c>
      <c r="G23" s="17" t="s">
        <v>517</v>
      </c>
      <c r="H23" s="17"/>
      <c r="I23" s="17"/>
      <c r="J23" s="17"/>
      <c r="K23" s="17" t="s">
        <v>21</v>
      </c>
      <c r="L23" s="17" t="s">
        <v>157</v>
      </c>
      <c r="M23" s="17" t="s">
        <v>196</v>
      </c>
      <c r="N23" s="172">
        <f>3013.889+3643.55579</f>
        <v>6657.44479</v>
      </c>
      <c r="O23" s="172">
        <f>3013.889+3643.55579</f>
        <v>6657.44479</v>
      </c>
      <c r="P23" s="207">
        <f>3156.6+3719.2</f>
        <v>6875.799999999999</v>
      </c>
      <c r="Q23" s="207">
        <v>6875.8</v>
      </c>
      <c r="R23" s="207">
        <v>6875.8</v>
      </c>
    </row>
    <row r="24" spans="1:18" s="130" customFormat="1" ht="57" customHeight="1">
      <c r="A24" s="267"/>
      <c r="B24" s="235"/>
      <c r="C24" s="264"/>
      <c r="D24" s="218" t="s">
        <v>250</v>
      </c>
      <c r="E24" s="18" t="s">
        <v>192</v>
      </c>
      <c r="F24" s="18" t="s">
        <v>193</v>
      </c>
      <c r="G24" s="18" t="s">
        <v>195</v>
      </c>
      <c r="H24" s="177" t="s">
        <v>216</v>
      </c>
      <c r="I24" s="177" t="s">
        <v>96</v>
      </c>
      <c r="J24" s="177" t="s">
        <v>153</v>
      </c>
      <c r="K24" s="177" t="s">
        <v>436</v>
      </c>
      <c r="L24" s="177" t="s">
        <v>191</v>
      </c>
      <c r="M24" s="177" t="s">
        <v>26</v>
      </c>
      <c r="N24" s="174"/>
      <c r="O24" s="174"/>
      <c r="P24" s="208"/>
      <c r="Q24" s="208"/>
      <c r="R24" s="208"/>
    </row>
    <row r="25" spans="1:18" s="130" customFormat="1" ht="126" customHeight="1">
      <c r="A25" s="217"/>
      <c r="B25" s="202"/>
      <c r="C25" s="264"/>
      <c r="D25" s="200"/>
      <c r="E25" s="18" t="s">
        <v>33</v>
      </c>
      <c r="F25" s="18" t="s">
        <v>194</v>
      </c>
      <c r="G25" s="18" t="s">
        <v>95</v>
      </c>
      <c r="H25" s="177"/>
      <c r="I25" s="177"/>
      <c r="J25" s="177"/>
      <c r="K25" s="271"/>
      <c r="L25" s="271"/>
      <c r="M25" s="271"/>
      <c r="N25" s="173"/>
      <c r="O25" s="173"/>
      <c r="P25" s="209"/>
      <c r="Q25" s="209"/>
      <c r="R25" s="209"/>
    </row>
    <row r="26" spans="1:18" s="130" customFormat="1" ht="111" customHeight="1">
      <c r="A26" s="35"/>
      <c r="B26" s="7" t="s">
        <v>952</v>
      </c>
      <c r="C26" s="8"/>
      <c r="D26" s="37" t="s">
        <v>250</v>
      </c>
      <c r="E26" s="19" t="s">
        <v>27</v>
      </c>
      <c r="F26" s="19" t="s">
        <v>5</v>
      </c>
      <c r="G26" s="153" t="s">
        <v>518</v>
      </c>
      <c r="H26" s="152" t="s">
        <v>1010</v>
      </c>
      <c r="I26" s="19" t="s">
        <v>200</v>
      </c>
      <c r="J26" s="19" t="s">
        <v>1011</v>
      </c>
      <c r="K26" s="19" t="s">
        <v>1008</v>
      </c>
      <c r="L26" s="19" t="s">
        <v>396</v>
      </c>
      <c r="M26" s="19" t="s">
        <v>1009</v>
      </c>
      <c r="N26" s="44">
        <v>12</v>
      </c>
      <c r="O26" s="44">
        <v>12</v>
      </c>
      <c r="P26" s="45">
        <v>0</v>
      </c>
      <c r="Q26" s="45">
        <v>0</v>
      </c>
      <c r="R26" s="45">
        <v>0</v>
      </c>
    </row>
    <row r="27" spans="1:18" s="129" customFormat="1" ht="27" customHeight="1">
      <c r="A27" s="31" t="s">
        <v>220</v>
      </c>
      <c r="B27" s="182" t="s">
        <v>519</v>
      </c>
      <c r="C27" s="183"/>
      <c r="D27" s="183"/>
      <c r="E27" s="183"/>
      <c r="F27" s="183"/>
      <c r="G27" s="183"/>
      <c r="H27" s="183"/>
      <c r="I27" s="183"/>
      <c r="J27" s="183"/>
      <c r="K27" s="183"/>
      <c r="L27" s="183"/>
      <c r="M27" s="184"/>
      <c r="N27" s="50"/>
      <c r="O27" s="50"/>
      <c r="P27" s="63"/>
      <c r="Q27" s="63"/>
      <c r="R27" s="63"/>
    </row>
    <row r="28" spans="1:18" s="129" customFormat="1" ht="84" customHeight="1">
      <c r="A28" s="216" t="s">
        <v>78</v>
      </c>
      <c r="B28" s="268" t="s">
        <v>520</v>
      </c>
      <c r="C28" s="11"/>
      <c r="D28" s="204" t="s">
        <v>120</v>
      </c>
      <c r="E28" s="79" t="s">
        <v>139</v>
      </c>
      <c r="F28" s="79" t="s">
        <v>535</v>
      </c>
      <c r="G28" s="79" t="s">
        <v>399</v>
      </c>
      <c r="H28" s="79" t="s">
        <v>50</v>
      </c>
      <c r="I28" s="79" t="s">
        <v>536</v>
      </c>
      <c r="J28" s="79" t="s">
        <v>51</v>
      </c>
      <c r="K28" s="248" t="s">
        <v>44</v>
      </c>
      <c r="L28" s="248" t="s">
        <v>157</v>
      </c>
      <c r="M28" s="248" t="s">
        <v>103</v>
      </c>
      <c r="N28" s="179">
        <v>2031.6423</v>
      </c>
      <c r="O28" s="179">
        <v>2031.6423</v>
      </c>
      <c r="P28" s="179">
        <v>0</v>
      </c>
      <c r="Q28" s="179">
        <v>0</v>
      </c>
      <c r="R28" s="179">
        <v>0</v>
      </c>
    </row>
    <row r="29" spans="1:18" s="129" customFormat="1" ht="96" customHeight="1">
      <c r="A29" s="267"/>
      <c r="B29" s="269"/>
      <c r="C29" s="11"/>
      <c r="D29" s="203"/>
      <c r="E29" s="95" t="s">
        <v>537</v>
      </c>
      <c r="F29" s="95" t="s">
        <v>538</v>
      </c>
      <c r="G29" s="95" t="s">
        <v>539</v>
      </c>
      <c r="H29" s="95" t="s">
        <v>540</v>
      </c>
      <c r="I29" s="95" t="s">
        <v>541</v>
      </c>
      <c r="J29" s="95" t="s">
        <v>542</v>
      </c>
      <c r="K29" s="266"/>
      <c r="L29" s="266"/>
      <c r="M29" s="266"/>
      <c r="N29" s="180"/>
      <c r="O29" s="180"/>
      <c r="P29" s="180"/>
      <c r="Q29" s="180"/>
      <c r="R29" s="180"/>
    </row>
    <row r="30" spans="1:18" s="129" customFormat="1" ht="59.25" customHeight="1">
      <c r="A30" s="267"/>
      <c r="B30" s="269"/>
      <c r="C30" s="11"/>
      <c r="D30" s="203"/>
      <c r="E30" s="95" t="s">
        <v>27</v>
      </c>
      <c r="F30" s="95" t="s">
        <v>543</v>
      </c>
      <c r="G30" s="95" t="s">
        <v>517</v>
      </c>
      <c r="H30" s="95" t="s">
        <v>544</v>
      </c>
      <c r="I30" s="95" t="s">
        <v>545</v>
      </c>
      <c r="J30" s="95" t="s">
        <v>546</v>
      </c>
      <c r="K30" s="266"/>
      <c r="L30" s="266"/>
      <c r="M30" s="266"/>
      <c r="N30" s="180"/>
      <c r="O30" s="180"/>
      <c r="P30" s="180"/>
      <c r="Q30" s="180"/>
      <c r="R30" s="180"/>
    </row>
    <row r="31" spans="1:18" s="129" customFormat="1" ht="72.75" customHeight="1">
      <c r="A31" s="217"/>
      <c r="B31" s="270"/>
      <c r="C31" s="11"/>
      <c r="D31" s="229"/>
      <c r="E31" s="96" t="s">
        <v>547</v>
      </c>
      <c r="F31" s="96" t="s">
        <v>548</v>
      </c>
      <c r="G31" s="96" t="s">
        <v>549</v>
      </c>
      <c r="H31" s="67"/>
      <c r="I31" s="67"/>
      <c r="J31" s="67"/>
      <c r="K31" s="249"/>
      <c r="L31" s="249"/>
      <c r="M31" s="249"/>
      <c r="N31" s="181"/>
      <c r="O31" s="181"/>
      <c r="P31" s="181"/>
      <c r="Q31" s="181"/>
      <c r="R31" s="181"/>
    </row>
    <row r="32" spans="1:18" s="129" customFormat="1" ht="12.75" customHeight="1">
      <c r="A32" s="81" t="s">
        <v>1236</v>
      </c>
      <c r="B32" s="182" t="s">
        <v>1237</v>
      </c>
      <c r="C32" s="183"/>
      <c r="D32" s="183"/>
      <c r="E32" s="183"/>
      <c r="F32" s="183"/>
      <c r="G32" s="183"/>
      <c r="H32" s="183"/>
      <c r="I32" s="183"/>
      <c r="J32" s="183"/>
      <c r="K32" s="183"/>
      <c r="L32" s="183"/>
      <c r="M32" s="184"/>
      <c r="N32" s="161"/>
      <c r="O32" s="161"/>
      <c r="P32" s="161"/>
      <c r="Q32" s="161"/>
      <c r="R32" s="161"/>
    </row>
    <row r="33" spans="1:18" s="129" customFormat="1" ht="15.75" customHeight="1">
      <c r="A33" s="31" t="s">
        <v>15</v>
      </c>
      <c r="B33" s="182" t="s">
        <v>521</v>
      </c>
      <c r="C33" s="183"/>
      <c r="D33" s="183"/>
      <c r="E33" s="183"/>
      <c r="F33" s="183"/>
      <c r="G33" s="183"/>
      <c r="H33" s="183"/>
      <c r="I33" s="183"/>
      <c r="J33" s="183"/>
      <c r="K33" s="183"/>
      <c r="L33" s="183"/>
      <c r="M33" s="184"/>
      <c r="N33" s="50"/>
      <c r="O33" s="50"/>
      <c r="P33" s="63"/>
      <c r="Q33" s="63"/>
      <c r="R33" s="63"/>
    </row>
    <row r="34" spans="1:18" s="131" customFormat="1" ht="97.5" customHeight="1">
      <c r="A34" s="31" t="s">
        <v>29</v>
      </c>
      <c r="B34" s="14" t="s">
        <v>631</v>
      </c>
      <c r="C34" s="11"/>
      <c r="D34" s="40" t="s">
        <v>156</v>
      </c>
      <c r="E34" s="56" t="s">
        <v>27</v>
      </c>
      <c r="F34" s="56" t="s">
        <v>550</v>
      </c>
      <c r="G34" s="56" t="s">
        <v>517</v>
      </c>
      <c r="H34" s="56"/>
      <c r="I34" s="56"/>
      <c r="J34" s="56"/>
      <c r="K34" s="56" t="s">
        <v>1281</v>
      </c>
      <c r="L34" s="56" t="s">
        <v>134</v>
      </c>
      <c r="M34" s="97" t="s">
        <v>26</v>
      </c>
      <c r="N34" s="43">
        <v>607.80812</v>
      </c>
      <c r="O34" s="43">
        <v>607.80812</v>
      </c>
      <c r="P34" s="64">
        <v>826.2</v>
      </c>
      <c r="Q34" s="64">
        <v>826.2</v>
      </c>
      <c r="R34" s="64">
        <v>826.2</v>
      </c>
    </row>
    <row r="35" spans="1:18" s="129" customFormat="1" ht="16.5" customHeight="1">
      <c r="A35" s="31" t="s">
        <v>34</v>
      </c>
      <c r="B35" s="182" t="s">
        <v>22</v>
      </c>
      <c r="C35" s="183"/>
      <c r="D35" s="183"/>
      <c r="E35" s="183"/>
      <c r="F35" s="183"/>
      <c r="G35" s="183"/>
      <c r="H35" s="183"/>
      <c r="I35" s="183"/>
      <c r="J35" s="183"/>
      <c r="K35" s="183"/>
      <c r="L35" s="183"/>
      <c r="M35" s="184"/>
      <c r="N35" s="43">
        <f>SUM(N36:N45)</f>
        <v>20613.462960000004</v>
      </c>
      <c r="O35" s="43">
        <f>SUM(O36:O45)</f>
        <v>20550.15263</v>
      </c>
      <c r="P35" s="43">
        <f>SUM(P36:P45)</f>
        <v>20569.47969</v>
      </c>
      <c r="Q35" s="43">
        <f>SUM(Q36:Q45)</f>
        <v>20569</v>
      </c>
      <c r="R35" s="43">
        <f>SUM(R36:R45)</f>
        <v>20569</v>
      </c>
    </row>
    <row r="36" spans="1:18" s="130" customFormat="1" ht="63" customHeight="1">
      <c r="A36" s="195"/>
      <c r="B36" s="201" t="s">
        <v>227</v>
      </c>
      <c r="C36" s="8"/>
      <c r="D36" s="199" t="s">
        <v>228</v>
      </c>
      <c r="E36" s="17" t="s">
        <v>27</v>
      </c>
      <c r="F36" s="17" t="s">
        <v>551</v>
      </c>
      <c r="G36" s="17" t="s">
        <v>517</v>
      </c>
      <c r="H36" s="17" t="s">
        <v>203</v>
      </c>
      <c r="I36" s="17" t="s">
        <v>169</v>
      </c>
      <c r="J36" s="17" t="s">
        <v>26</v>
      </c>
      <c r="K36" s="17" t="s">
        <v>1179</v>
      </c>
      <c r="L36" s="17" t="s">
        <v>1076</v>
      </c>
      <c r="M36" s="17" t="s">
        <v>1077</v>
      </c>
      <c r="N36" s="172">
        <v>16094.5</v>
      </c>
      <c r="O36" s="172">
        <v>16043.95074</v>
      </c>
      <c r="P36" s="207">
        <v>16126.53069</v>
      </c>
      <c r="Q36" s="207">
        <v>16126.1</v>
      </c>
      <c r="R36" s="207">
        <v>16126.1</v>
      </c>
    </row>
    <row r="37" spans="1:18" s="130" customFormat="1" ht="111.75" customHeight="1">
      <c r="A37" s="212"/>
      <c r="B37" s="235"/>
      <c r="C37" s="8"/>
      <c r="D37" s="218"/>
      <c r="E37" s="18" t="s">
        <v>512</v>
      </c>
      <c r="F37" s="18" t="s">
        <v>1074</v>
      </c>
      <c r="G37" s="18" t="s">
        <v>514</v>
      </c>
      <c r="H37" s="18" t="s">
        <v>1075</v>
      </c>
      <c r="I37" s="18" t="s">
        <v>96</v>
      </c>
      <c r="J37" s="18" t="s">
        <v>103</v>
      </c>
      <c r="K37" s="18" t="s">
        <v>1284</v>
      </c>
      <c r="L37" s="18" t="s">
        <v>1076</v>
      </c>
      <c r="M37" s="18" t="s">
        <v>1077</v>
      </c>
      <c r="N37" s="174"/>
      <c r="O37" s="174"/>
      <c r="P37" s="208"/>
      <c r="Q37" s="208"/>
      <c r="R37" s="208"/>
    </row>
    <row r="38" spans="1:18" s="130" customFormat="1" ht="83.25" customHeight="1">
      <c r="A38" s="212"/>
      <c r="B38" s="235"/>
      <c r="C38" s="8"/>
      <c r="D38" s="218"/>
      <c r="E38" s="18"/>
      <c r="F38" s="18"/>
      <c r="G38" s="18"/>
      <c r="H38" s="18"/>
      <c r="I38" s="18"/>
      <c r="J38" s="18"/>
      <c r="K38" s="18" t="s">
        <v>1078</v>
      </c>
      <c r="L38" s="18" t="s">
        <v>1079</v>
      </c>
      <c r="M38" s="18" t="s">
        <v>1080</v>
      </c>
      <c r="N38" s="174"/>
      <c r="O38" s="174"/>
      <c r="P38" s="208"/>
      <c r="Q38" s="208"/>
      <c r="R38" s="208"/>
    </row>
    <row r="39" spans="1:18" s="130" customFormat="1" ht="74.25" customHeight="1">
      <c r="A39" s="212"/>
      <c r="B39" s="235"/>
      <c r="C39" s="264"/>
      <c r="D39" s="218"/>
      <c r="E39" s="18" t="s">
        <v>192</v>
      </c>
      <c r="F39" s="18" t="s">
        <v>534</v>
      </c>
      <c r="G39" s="18" t="s">
        <v>195</v>
      </c>
      <c r="H39" s="177" t="s">
        <v>216</v>
      </c>
      <c r="I39" s="177" t="s">
        <v>96</v>
      </c>
      <c r="J39" s="177" t="s">
        <v>153</v>
      </c>
      <c r="K39" s="177" t="s">
        <v>436</v>
      </c>
      <c r="L39" s="177" t="s">
        <v>191</v>
      </c>
      <c r="M39" s="177" t="s">
        <v>26</v>
      </c>
      <c r="N39" s="174"/>
      <c r="O39" s="174"/>
      <c r="P39" s="208"/>
      <c r="Q39" s="208"/>
      <c r="R39" s="208"/>
    </row>
    <row r="40" spans="1:18" s="130" customFormat="1" ht="104.25" customHeight="1">
      <c r="A40" s="196"/>
      <c r="B40" s="202"/>
      <c r="C40" s="264"/>
      <c r="D40" s="200"/>
      <c r="E40" s="18" t="s">
        <v>33</v>
      </c>
      <c r="F40" s="18" t="s">
        <v>194</v>
      </c>
      <c r="G40" s="18" t="s">
        <v>95</v>
      </c>
      <c r="H40" s="177"/>
      <c r="I40" s="177"/>
      <c r="J40" s="177"/>
      <c r="K40" s="177"/>
      <c r="L40" s="177"/>
      <c r="M40" s="177"/>
      <c r="N40" s="173"/>
      <c r="O40" s="173"/>
      <c r="P40" s="209"/>
      <c r="Q40" s="209"/>
      <c r="R40" s="209"/>
    </row>
    <row r="41" spans="1:18" s="130" customFormat="1" ht="87.75" customHeight="1">
      <c r="A41" s="35"/>
      <c r="B41" s="7" t="s">
        <v>954</v>
      </c>
      <c r="C41" s="8"/>
      <c r="D41" s="37" t="s">
        <v>228</v>
      </c>
      <c r="E41" s="18"/>
      <c r="F41" s="18"/>
      <c r="G41" s="116"/>
      <c r="H41" s="154" t="s">
        <v>1000</v>
      </c>
      <c r="I41" s="18" t="s">
        <v>200</v>
      </c>
      <c r="J41" s="18" t="s">
        <v>1001</v>
      </c>
      <c r="K41" s="18" t="s">
        <v>998</v>
      </c>
      <c r="L41" s="18" t="s">
        <v>666</v>
      </c>
      <c r="M41" s="18" t="s">
        <v>999</v>
      </c>
      <c r="N41" s="44">
        <v>469.4</v>
      </c>
      <c r="O41" s="44">
        <v>469.4</v>
      </c>
      <c r="P41" s="45">
        <v>0</v>
      </c>
      <c r="Q41" s="45">
        <v>0</v>
      </c>
      <c r="R41" s="45">
        <v>0</v>
      </c>
    </row>
    <row r="42" spans="1:18" s="130" customFormat="1" ht="109.5" customHeight="1">
      <c r="A42" s="32"/>
      <c r="B42" s="7" t="s">
        <v>116</v>
      </c>
      <c r="C42" s="8"/>
      <c r="D42" s="37" t="s">
        <v>250</v>
      </c>
      <c r="E42" s="18"/>
      <c r="F42" s="18"/>
      <c r="G42" s="18"/>
      <c r="H42" s="18" t="s">
        <v>1086</v>
      </c>
      <c r="I42" s="18" t="s">
        <v>1087</v>
      </c>
      <c r="J42" s="18" t="s">
        <v>1077</v>
      </c>
      <c r="K42" s="18" t="s">
        <v>117</v>
      </c>
      <c r="L42" s="18" t="s">
        <v>7</v>
      </c>
      <c r="M42" s="18" t="s">
        <v>26</v>
      </c>
      <c r="N42" s="44">
        <v>722.4</v>
      </c>
      <c r="O42" s="44">
        <v>709.63933</v>
      </c>
      <c r="P42" s="45">
        <v>1170.049</v>
      </c>
      <c r="Q42" s="45">
        <v>1170</v>
      </c>
      <c r="R42" s="45">
        <v>1170</v>
      </c>
    </row>
    <row r="43" spans="1:18" s="130" customFormat="1" ht="111" customHeight="1">
      <c r="A43" s="35"/>
      <c r="B43" s="7" t="s">
        <v>952</v>
      </c>
      <c r="C43" s="8"/>
      <c r="D43" s="37" t="s">
        <v>228</v>
      </c>
      <c r="E43" s="18"/>
      <c r="F43" s="18"/>
      <c r="G43" s="116"/>
      <c r="H43" s="154" t="s">
        <v>1010</v>
      </c>
      <c r="I43" s="18" t="s">
        <v>200</v>
      </c>
      <c r="J43" s="18" t="s">
        <v>1011</v>
      </c>
      <c r="K43" s="18" t="s">
        <v>1008</v>
      </c>
      <c r="L43" s="18" t="s">
        <v>396</v>
      </c>
      <c r="M43" s="18" t="s">
        <v>1009</v>
      </c>
      <c r="N43" s="44">
        <v>69.2</v>
      </c>
      <c r="O43" s="44">
        <v>69.2</v>
      </c>
      <c r="P43" s="45">
        <v>0</v>
      </c>
      <c r="Q43" s="45">
        <v>0</v>
      </c>
      <c r="R43" s="45">
        <v>0</v>
      </c>
    </row>
    <row r="44" spans="1:18" s="130" customFormat="1" ht="39" customHeight="1">
      <c r="A44" s="195"/>
      <c r="B44" s="205" t="s">
        <v>477</v>
      </c>
      <c r="C44" s="8"/>
      <c r="D44" s="199" t="s">
        <v>228</v>
      </c>
      <c r="E44" s="155"/>
      <c r="F44" s="155"/>
      <c r="G44" s="156"/>
      <c r="H44" s="177" t="s">
        <v>1081</v>
      </c>
      <c r="I44" s="177" t="s">
        <v>1082</v>
      </c>
      <c r="J44" s="177" t="s">
        <v>1080</v>
      </c>
      <c r="K44" s="18" t="s">
        <v>1083</v>
      </c>
      <c r="L44" s="18" t="s">
        <v>152</v>
      </c>
      <c r="M44" s="18" t="s">
        <v>1080</v>
      </c>
      <c r="N44" s="172">
        <f>2638.0705+619.89246</f>
        <v>3257.96296</v>
      </c>
      <c r="O44" s="172">
        <f>2638.0701+619.89246</f>
        <v>3257.96256</v>
      </c>
      <c r="P44" s="207">
        <f>2034.7+1238.2</f>
        <v>3272.9</v>
      </c>
      <c r="Q44" s="207">
        <v>3272.9</v>
      </c>
      <c r="R44" s="207">
        <v>3272.9</v>
      </c>
    </row>
    <row r="45" spans="1:18" s="130" customFormat="1" ht="153.75" customHeight="1">
      <c r="A45" s="212"/>
      <c r="B45" s="230"/>
      <c r="C45" s="8"/>
      <c r="D45" s="218"/>
      <c r="E45" s="18" t="s">
        <v>1088</v>
      </c>
      <c r="F45" s="18" t="s">
        <v>1089</v>
      </c>
      <c r="G45" s="116" t="s">
        <v>1090</v>
      </c>
      <c r="H45" s="177"/>
      <c r="I45" s="177"/>
      <c r="J45" s="177"/>
      <c r="K45" s="18" t="s">
        <v>1084</v>
      </c>
      <c r="L45" s="18" t="s">
        <v>1085</v>
      </c>
      <c r="M45" s="18" t="s">
        <v>1077</v>
      </c>
      <c r="N45" s="174"/>
      <c r="O45" s="174"/>
      <c r="P45" s="208"/>
      <c r="Q45" s="208"/>
      <c r="R45" s="208"/>
    </row>
    <row r="46" spans="1:18" s="130" customFormat="1" ht="36.75" customHeight="1">
      <c r="A46" s="196"/>
      <c r="B46" s="206"/>
      <c r="C46" s="8"/>
      <c r="D46" s="200"/>
      <c r="E46" s="126"/>
      <c r="F46" s="126"/>
      <c r="G46" s="157"/>
      <c r="H46" s="176"/>
      <c r="I46" s="176"/>
      <c r="J46" s="176"/>
      <c r="K46" s="25" t="s">
        <v>1183</v>
      </c>
      <c r="L46" s="25" t="s">
        <v>478</v>
      </c>
      <c r="M46" s="25" t="s">
        <v>479</v>
      </c>
      <c r="N46" s="173"/>
      <c r="O46" s="173"/>
      <c r="P46" s="209"/>
      <c r="Q46" s="209"/>
      <c r="R46" s="209"/>
    </row>
    <row r="47" spans="1:18" s="129" customFormat="1" ht="15.75" customHeight="1">
      <c r="A47" s="31" t="s">
        <v>166</v>
      </c>
      <c r="B47" s="182" t="s">
        <v>172</v>
      </c>
      <c r="C47" s="183"/>
      <c r="D47" s="183"/>
      <c r="E47" s="183"/>
      <c r="F47" s="183"/>
      <c r="G47" s="183"/>
      <c r="H47" s="183"/>
      <c r="I47" s="183"/>
      <c r="J47" s="183"/>
      <c r="K47" s="183"/>
      <c r="L47" s="183"/>
      <c r="M47" s="184"/>
      <c r="N47" s="50"/>
      <c r="O47" s="50"/>
      <c r="P47" s="63"/>
      <c r="Q47" s="63"/>
      <c r="R47" s="63"/>
    </row>
    <row r="48" spans="1:18" s="131" customFormat="1" ht="14.25" customHeight="1">
      <c r="A48" s="31" t="s">
        <v>8</v>
      </c>
      <c r="B48" s="182" t="s">
        <v>9</v>
      </c>
      <c r="C48" s="183"/>
      <c r="D48" s="183"/>
      <c r="E48" s="183"/>
      <c r="F48" s="183"/>
      <c r="G48" s="183"/>
      <c r="H48" s="183"/>
      <c r="I48" s="183"/>
      <c r="J48" s="183"/>
      <c r="K48" s="183"/>
      <c r="L48" s="183"/>
      <c r="M48" s="184"/>
      <c r="N48" s="43">
        <f>SUM(N49:N51)</f>
        <v>7598.98892</v>
      </c>
      <c r="O48" s="43">
        <f>SUM(O49:O51)</f>
        <v>7598.98892</v>
      </c>
      <c r="P48" s="43">
        <f>SUM(P49:P51)</f>
        <v>6425.5</v>
      </c>
      <c r="Q48" s="43">
        <f>SUM(Q49:Q51)</f>
        <v>6425.5</v>
      </c>
      <c r="R48" s="43">
        <f>SUM(R49:R51)</f>
        <v>6425.5</v>
      </c>
    </row>
    <row r="49" spans="1:18" s="131" customFormat="1" ht="41.25" customHeight="1">
      <c r="A49" s="195"/>
      <c r="B49" s="201" t="s">
        <v>127</v>
      </c>
      <c r="C49" s="8"/>
      <c r="D49" s="199" t="s">
        <v>250</v>
      </c>
      <c r="E49" s="17" t="s">
        <v>27</v>
      </c>
      <c r="F49" s="17" t="s">
        <v>552</v>
      </c>
      <c r="G49" s="17" t="s">
        <v>517</v>
      </c>
      <c r="H49" s="17"/>
      <c r="I49" s="17"/>
      <c r="J49" s="17"/>
      <c r="K49" s="175" t="s">
        <v>502</v>
      </c>
      <c r="L49" s="175" t="s">
        <v>328</v>
      </c>
      <c r="M49" s="175" t="s">
        <v>278</v>
      </c>
      <c r="N49" s="172">
        <v>7298.98892</v>
      </c>
      <c r="O49" s="172">
        <v>7298.98892</v>
      </c>
      <c r="P49" s="207">
        <v>6425.5</v>
      </c>
      <c r="Q49" s="207">
        <v>6425.5</v>
      </c>
      <c r="R49" s="207">
        <v>6425.5</v>
      </c>
    </row>
    <row r="50" spans="1:18" s="131" customFormat="1" ht="41.25" customHeight="1">
      <c r="A50" s="212"/>
      <c r="B50" s="235"/>
      <c r="C50" s="8"/>
      <c r="D50" s="218"/>
      <c r="E50" s="18" t="s">
        <v>556</v>
      </c>
      <c r="F50" s="18" t="s">
        <v>557</v>
      </c>
      <c r="G50" s="18" t="s">
        <v>558</v>
      </c>
      <c r="H50" s="18"/>
      <c r="I50" s="18"/>
      <c r="J50" s="18"/>
      <c r="K50" s="177"/>
      <c r="L50" s="177"/>
      <c r="M50" s="177"/>
      <c r="N50" s="174"/>
      <c r="O50" s="173"/>
      <c r="P50" s="208"/>
      <c r="Q50" s="208"/>
      <c r="R50" s="208"/>
    </row>
    <row r="51" spans="1:18" s="135" customFormat="1" ht="62.25" customHeight="1">
      <c r="A51" s="158"/>
      <c r="B51" s="159" t="s">
        <v>508</v>
      </c>
      <c r="C51" s="9"/>
      <c r="D51" s="37" t="s">
        <v>250</v>
      </c>
      <c r="E51" s="19" t="s">
        <v>553</v>
      </c>
      <c r="F51" s="19" t="s">
        <v>554</v>
      </c>
      <c r="G51" s="19" t="s">
        <v>555</v>
      </c>
      <c r="H51" s="19"/>
      <c r="I51" s="19"/>
      <c r="J51" s="19"/>
      <c r="K51" s="25" t="s">
        <v>1062</v>
      </c>
      <c r="L51" s="25" t="s">
        <v>57</v>
      </c>
      <c r="M51" s="25" t="s">
        <v>509</v>
      </c>
      <c r="N51" s="44">
        <v>300</v>
      </c>
      <c r="O51" s="44">
        <v>300</v>
      </c>
      <c r="P51" s="45">
        <v>0</v>
      </c>
      <c r="Q51" s="45">
        <v>0</v>
      </c>
      <c r="R51" s="45">
        <v>0</v>
      </c>
    </row>
    <row r="52" spans="1:18" s="129" customFormat="1" ht="12.75" customHeight="1">
      <c r="A52" s="31" t="s">
        <v>226</v>
      </c>
      <c r="B52" s="182" t="s">
        <v>1238</v>
      </c>
      <c r="C52" s="183"/>
      <c r="D52" s="183"/>
      <c r="E52" s="183"/>
      <c r="F52" s="183"/>
      <c r="G52" s="183"/>
      <c r="H52" s="183"/>
      <c r="I52" s="183"/>
      <c r="J52" s="183"/>
      <c r="K52" s="183"/>
      <c r="L52" s="183"/>
      <c r="M52" s="184"/>
      <c r="N52" s="43">
        <f>SUM(N53:N56)</f>
        <v>3167.49224</v>
      </c>
      <c r="O52" s="43">
        <f>SUM(O53:O56)</f>
        <v>1796.27313</v>
      </c>
      <c r="P52" s="43">
        <f>SUM(P53:P56)</f>
        <v>0</v>
      </c>
      <c r="Q52" s="43">
        <f>SUM(Q53:Q56)</f>
        <v>0</v>
      </c>
      <c r="R52" s="43">
        <f>SUM(R53:R56)</f>
        <v>0</v>
      </c>
    </row>
    <row r="53" spans="1:18" s="130" customFormat="1" ht="61.5" customHeight="1">
      <c r="A53" s="33"/>
      <c r="B53" s="201" t="s">
        <v>259</v>
      </c>
      <c r="C53" s="8"/>
      <c r="D53" s="199" t="s">
        <v>12</v>
      </c>
      <c r="E53" s="175" t="s">
        <v>27</v>
      </c>
      <c r="F53" s="175" t="s">
        <v>559</v>
      </c>
      <c r="G53" s="175" t="s">
        <v>517</v>
      </c>
      <c r="H53" s="175" t="s">
        <v>339</v>
      </c>
      <c r="I53" s="175" t="s">
        <v>340</v>
      </c>
      <c r="J53" s="175" t="s">
        <v>341</v>
      </c>
      <c r="K53" s="17" t="s">
        <v>503</v>
      </c>
      <c r="L53" s="17" t="s">
        <v>437</v>
      </c>
      <c r="M53" s="17" t="s">
        <v>1275</v>
      </c>
      <c r="N53" s="185">
        <v>265</v>
      </c>
      <c r="O53" s="185">
        <v>193.78089</v>
      </c>
      <c r="P53" s="185">
        <v>0</v>
      </c>
      <c r="Q53" s="185">
        <v>0</v>
      </c>
      <c r="R53" s="185">
        <v>0</v>
      </c>
    </row>
    <row r="54" spans="1:18" s="130" customFormat="1" ht="85.5" customHeight="1">
      <c r="A54" s="35"/>
      <c r="B54" s="202"/>
      <c r="C54" s="8"/>
      <c r="D54" s="200"/>
      <c r="E54" s="177"/>
      <c r="F54" s="177"/>
      <c r="G54" s="177"/>
      <c r="H54" s="177"/>
      <c r="I54" s="177"/>
      <c r="J54" s="177"/>
      <c r="K54" s="18" t="s">
        <v>715</v>
      </c>
      <c r="L54" s="18" t="s">
        <v>200</v>
      </c>
      <c r="M54" s="18" t="s">
        <v>1276</v>
      </c>
      <c r="N54" s="186"/>
      <c r="O54" s="186"/>
      <c r="P54" s="186"/>
      <c r="Q54" s="186"/>
      <c r="R54" s="186"/>
    </row>
    <row r="55" spans="1:18" s="130" customFormat="1" ht="85.5" customHeight="1">
      <c r="A55" s="35"/>
      <c r="B55" s="69" t="s">
        <v>1103</v>
      </c>
      <c r="C55" s="8"/>
      <c r="D55" s="41" t="s">
        <v>121</v>
      </c>
      <c r="E55" s="18"/>
      <c r="F55" s="18"/>
      <c r="G55" s="18"/>
      <c r="H55" s="18"/>
      <c r="I55" s="18"/>
      <c r="J55" s="18"/>
      <c r="K55" s="18" t="s">
        <v>607</v>
      </c>
      <c r="L55" s="18" t="s">
        <v>666</v>
      </c>
      <c r="M55" s="18" t="s">
        <v>479</v>
      </c>
      <c r="N55" s="169">
        <v>1300</v>
      </c>
      <c r="O55" s="169">
        <v>0</v>
      </c>
      <c r="P55" s="169">
        <v>0</v>
      </c>
      <c r="Q55" s="169">
        <v>0</v>
      </c>
      <c r="R55" s="169">
        <v>0</v>
      </c>
    </row>
    <row r="56" spans="1:18" s="130" customFormat="1" ht="97.5" customHeight="1">
      <c r="A56" s="32"/>
      <c r="B56" s="7" t="s">
        <v>795</v>
      </c>
      <c r="C56" s="8"/>
      <c r="D56" s="37" t="s">
        <v>121</v>
      </c>
      <c r="E56" s="19"/>
      <c r="F56" s="19"/>
      <c r="G56" s="19"/>
      <c r="H56" s="19"/>
      <c r="I56" s="19"/>
      <c r="J56" s="19"/>
      <c r="K56" s="19" t="s">
        <v>800</v>
      </c>
      <c r="L56" s="19" t="s">
        <v>666</v>
      </c>
      <c r="M56" s="19" t="s">
        <v>801</v>
      </c>
      <c r="N56" s="48">
        <v>1602.49224</v>
      </c>
      <c r="O56" s="48">
        <v>1602.49224</v>
      </c>
      <c r="P56" s="48">
        <v>0</v>
      </c>
      <c r="Q56" s="48">
        <v>0</v>
      </c>
      <c r="R56" s="48">
        <v>0</v>
      </c>
    </row>
    <row r="57" spans="1:18" s="129" customFormat="1" ht="38.25" customHeight="1">
      <c r="A57" s="31" t="s">
        <v>108</v>
      </c>
      <c r="B57" s="182" t="s">
        <v>632</v>
      </c>
      <c r="C57" s="183"/>
      <c r="D57" s="183"/>
      <c r="E57" s="183"/>
      <c r="F57" s="183"/>
      <c r="G57" s="183"/>
      <c r="H57" s="183"/>
      <c r="I57" s="183"/>
      <c r="J57" s="183"/>
      <c r="K57" s="183"/>
      <c r="L57" s="183"/>
      <c r="M57" s="184"/>
      <c r="N57" s="43">
        <f>SUM(N58:N59)</f>
        <v>4396.975060000001</v>
      </c>
      <c r="O57" s="43">
        <f>SUM(O58:O59)</f>
        <v>2895.83316</v>
      </c>
      <c r="P57" s="43">
        <f>SUM(P58:P59)</f>
        <v>2781.4</v>
      </c>
      <c r="Q57" s="43">
        <f>SUM(Q58:Q59)</f>
        <v>2781.4</v>
      </c>
      <c r="R57" s="43">
        <f>SUM(R58:R59)</f>
        <v>2781.4</v>
      </c>
    </row>
    <row r="58" spans="1:18" s="130" customFormat="1" ht="71.25" customHeight="1">
      <c r="A58" s="166"/>
      <c r="B58" s="21" t="s">
        <v>279</v>
      </c>
      <c r="C58" s="8"/>
      <c r="D58" s="38" t="s">
        <v>202</v>
      </c>
      <c r="E58" s="175" t="s">
        <v>27</v>
      </c>
      <c r="F58" s="175" t="s">
        <v>73</v>
      </c>
      <c r="G58" s="175" t="s">
        <v>517</v>
      </c>
      <c r="H58" s="175" t="s">
        <v>339</v>
      </c>
      <c r="I58" s="175" t="s">
        <v>340</v>
      </c>
      <c r="J58" s="175" t="s">
        <v>341</v>
      </c>
      <c r="K58" s="17" t="s">
        <v>331</v>
      </c>
      <c r="L58" s="17" t="s">
        <v>332</v>
      </c>
      <c r="M58" s="17" t="s">
        <v>333</v>
      </c>
      <c r="N58" s="46">
        <v>2970.83316</v>
      </c>
      <c r="O58" s="46">
        <v>2895.83316</v>
      </c>
      <c r="P58" s="49">
        <v>2781.4</v>
      </c>
      <c r="Q58" s="49">
        <v>2781.4</v>
      </c>
      <c r="R58" s="49">
        <v>2781.4</v>
      </c>
    </row>
    <row r="59" spans="1:18" s="130" customFormat="1" ht="49.5" customHeight="1">
      <c r="A59" s="212"/>
      <c r="B59" s="235" t="s">
        <v>1102</v>
      </c>
      <c r="C59" s="15"/>
      <c r="D59" s="218" t="s">
        <v>202</v>
      </c>
      <c r="E59" s="177"/>
      <c r="F59" s="177"/>
      <c r="G59" s="177"/>
      <c r="H59" s="177"/>
      <c r="I59" s="177"/>
      <c r="J59" s="177"/>
      <c r="K59" s="74" t="s">
        <v>607</v>
      </c>
      <c r="L59" s="74" t="s">
        <v>666</v>
      </c>
      <c r="M59" s="74" t="s">
        <v>479</v>
      </c>
      <c r="N59" s="174">
        <v>1426.1419</v>
      </c>
      <c r="O59" s="174">
        <v>0</v>
      </c>
      <c r="P59" s="208">
        <v>0</v>
      </c>
      <c r="Q59" s="208">
        <v>0</v>
      </c>
      <c r="R59" s="208">
        <v>0</v>
      </c>
    </row>
    <row r="60" spans="1:18" s="130" customFormat="1" ht="84" customHeight="1">
      <c r="A60" s="196"/>
      <c r="B60" s="202"/>
      <c r="C60" s="8"/>
      <c r="D60" s="200"/>
      <c r="E60" s="176"/>
      <c r="F60" s="176"/>
      <c r="G60" s="176"/>
      <c r="H60" s="176"/>
      <c r="I60" s="176"/>
      <c r="J60" s="176"/>
      <c r="K60" s="25" t="s">
        <v>1220</v>
      </c>
      <c r="L60" s="25" t="s">
        <v>666</v>
      </c>
      <c r="M60" s="25" t="s">
        <v>1138</v>
      </c>
      <c r="N60" s="173"/>
      <c r="O60" s="173"/>
      <c r="P60" s="209"/>
      <c r="Q60" s="209"/>
      <c r="R60" s="209"/>
    </row>
    <row r="61" spans="1:18" s="129" customFormat="1" ht="14.25" customHeight="1">
      <c r="A61" s="31" t="s">
        <v>199</v>
      </c>
      <c r="B61" s="182" t="s">
        <v>133</v>
      </c>
      <c r="C61" s="183"/>
      <c r="D61" s="183"/>
      <c r="E61" s="183"/>
      <c r="F61" s="183"/>
      <c r="G61" s="183"/>
      <c r="H61" s="183"/>
      <c r="I61" s="183"/>
      <c r="J61" s="183"/>
      <c r="K61" s="183"/>
      <c r="L61" s="183"/>
      <c r="M61" s="184"/>
      <c r="N61" s="43">
        <f>SUM(N62:N66)</f>
        <v>3912.11187</v>
      </c>
      <c r="O61" s="43">
        <f>SUM(O62:O66)</f>
        <v>3912.11187</v>
      </c>
      <c r="P61" s="43">
        <f>SUM(P62:P66)</f>
        <v>2473.8999999999996</v>
      </c>
      <c r="Q61" s="43">
        <f>SUM(Q62:Q66)</f>
        <v>2473.8999999999996</v>
      </c>
      <c r="R61" s="43">
        <f>SUM(R62:R66)</f>
        <v>2473.8999999999996</v>
      </c>
    </row>
    <row r="62" spans="1:18" s="130" customFormat="1" ht="63" customHeight="1">
      <c r="A62" s="33"/>
      <c r="B62" s="20" t="s">
        <v>334</v>
      </c>
      <c r="C62" s="8"/>
      <c r="D62" s="71" t="s">
        <v>122</v>
      </c>
      <c r="E62" s="17" t="s">
        <v>27</v>
      </c>
      <c r="F62" s="17" t="s">
        <v>560</v>
      </c>
      <c r="G62" s="17" t="s">
        <v>517</v>
      </c>
      <c r="H62" s="17"/>
      <c r="I62" s="17"/>
      <c r="J62" s="17"/>
      <c r="K62" s="24" t="s">
        <v>782</v>
      </c>
      <c r="L62" s="24" t="s">
        <v>666</v>
      </c>
      <c r="M62" s="24" t="s">
        <v>774</v>
      </c>
      <c r="N62" s="46">
        <v>1480.91336</v>
      </c>
      <c r="O62" s="46">
        <v>1480.91336</v>
      </c>
      <c r="P62" s="49">
        <v>1482.8</v>
      </c>
      <c r="Q62" s="49">
        <v>1482.8</v>
      </c>
      <c r="R62" s="49">
        <v>1482.8</v>
      </c>
    </row>
    <row r="63" spans="1:18" s="130" customFormat="1" ht="41.25" customHeight="1">
      <c r="A63" s="195"/>
      <c r="B63" s="205" t="s">
        <v>665</v>
      </c>
      <c r="C63" s="8"/>
      <c r="D63" s="199" t="s">
        <v>122</v>
      </c>
      <c r="E63" s="177"/>
      <c r="F63" s="177"/>
      <c r="G63" s="177"/>
      <c r="H63" s="177"/>
      <c r="I63" s="177"/>
      <c r="J63" s="177"/>
      <c r="K63" s="74" t="s">
        <v>716</v>
      </c>
      <c r="L63" s="74" t="s">
        <v>666</v>
      </c>
      <c r="M63" s="74" t="s">
        <v>667</v>
      </c>
      <c r="N63" s="172">
        <v>60.79341</v>
      </c>
      <c r="O63" s="172">
        <v>60.79341</v>
      </c>
      <c r="P63" s="207">
        <v>60.8</v>
      </c>
      <c r="Q63" s="207">
        <v>60.8</v>
      </c>
      <c r="R63" s="207">
        <v>60.8</v>
      </c>
    </row>
    <row r="64" spans="1:18" s="130" customFormat="1" ht="84.75" customHeight="1">
      <c r="A64" s="196"/>
      <c r="B64" s="206"/>
      <c r="C64" s="8"/>
      <c r="D64" s="200"/>
      <c r="E64" s="177"/>
      <c r="F64" s="177"/>
      <c r="G64" s="177"/>
      <c r="H64" s="177"/>
      <c r="I64" s="177"/>
      <c r="J64" s="177"/>
      <c r="K64" s="74" t="s">
        <v>717</v>
      </c>
      <c r="L64" s="74" t="s">
        <v>666</v>
      </c>
      <c r="M64" s="74" t="s">
        <v>718</v>
      </c>
      <c r="N64" s="173"/>
      <c r="O64" s="173"/>
      <c r="P64" s="209"/>
      <c r="Q64" s="209"/>
      <c r="R64" s="209"/>
    </row>
    <row r="65" spans="1:18" s="130" customFormat="1" ht="87" customHeight="1">
      <c r="A65" s="32"/>
      <c r="B65" s="28" t="s">
        <v>1139</v>
      </c>
      <c r="C65" s="8"/>
      <c r="D65" s="39" t="s">
        <v>122</v>
      </c>
      <c r="E65" s="18"/>
      <c r="F65" s="18"/>
      <c r="G65" s="18"/>
      <c r="H65" s="18"/>
      <c r="I65" s="18"/>
      <c r="J65" s="18"/>
      <c r="K65" s="74" t="s">
        <v>502</v>
      </c>
      <c r="L65" s="74" t="s">
        <v>328</v>
      </c>
      <c r="M65" s="74" t="s">
        <v>278</v>
      </c>
      <c r="N65" s="44">
        <v>1442.4</v>
      </c>
      <c r="O65" s="44">
        <v>1442.4</v>
      </c>
      <c r="P65" s="45">
        <v>0</v>
      </c>
      <c r="Q65" s="45">
        <v>0</v>
      </c>
      <c r="R65" s="45">
        <v>0</v>
      </c>
    </row>
    <row r="66" spans="1:18" s="130" customFormat="1" ht="84.75" customHeight="1">
      <c r="A66" s="34"/>
      <c r="B66" s="20" t="s">
        <v>249</v>
      </c>
      <c r="C66" s="8"/>
      <c r="D66" s="71" t="s">
        <v>242</v>
      </c>
      <c r="E66" s="19"/>
      <c r="F66" s="19"/>
      <c r="G66" s="19"/>
      <c r="H66" s="19"/>
      <c r="I66" s="19"/>
      <c r="J66" s="19"/>
      <c r="K66" s="19" t="s">
        <v>480</v>
      </c>
      <c r="L66" s="19" t="s">
        <v>291</v>
      </c>
      <c r="M66" s="19" t="s">
        <v>292</v>
      </c>
      <c r="N66" s="123">
        <v>928.0051</v>
      </c>
      <c r="O66" s="123">
        <v>928.0051</v>
      </c>
      <c r="P66" s="124">
        <v>930.3</v>
      </c>
      <c r="Q66" s="124">
        <v>930.3</v>
      </c>
      <c r="R66" s="124">
        <v>930.3</v>
      </c>
    </row>
    <row r="67" spans="1:18" s="129" customFormat="1" ht="12" customHeight="1">
      <c r="A67" s="31" t="s">
        <v>114</v>
      </c>
      <c r="B67" s="182" t="s">
        <v>115</v>
      </c>
      <c r="C67" s="183"/>
      <c r="D67" s="183"/>
      <c r="E67" s="183"/>
      <c r="F67" s="183"/>
      <c r="G67" s="183"/>
      <c r="H67" s="183"/>
      <c r="I67" s="183"/>
      <c r="J67" s="183"/>
      <c r="K67" s="183"/>
      <c r="L67" s="183"/>
      <c r="M67" s="184"/>
      <c r="N67" s="50"/>
      <c r="O67" s="50"/>
      <c r="P67" s="63"/>
      <c r="Q67" s="63"/>
      <c r="R67" s="63"/>
    </row>
    <row r="68" spans="1:18" s="131" customFormat="1" ht="12" customHeight="1">
      <c r="A68" s="31" t="s">
        <v>189</v>
      </c>
      <c r="B68" s="182" t="s">
        <v>147</v>
      </c>
      <c r="C68" s="183"/>
      <c r="D68" s="183"/>
      <c r="E68" s="183"/>
      <c r="F68" s="183"/>
      <c r="G68" s="183"/>
      <c r="H68" s="183"/>
      <c r="I68" s="183"/>
      <c r="J68" s="183"/>
      <c r="K68" s="183"/>
      <c r="L68" s="183"/>
      <c r="M68" s="184"/>
      <c r="N68" s="43">
        <f>SUM(N69:N78)</f>
        <v>10132.7315</v>
      </c>
      <c r="O68" s="43">
        <f>SUM(O69:O78)</f>
        <v>8730.7685</v>
      </c>
      <c r="P68" s="43">
        <f>SUM(P69:P79)</f>
        <v>4819.5</v>
      </c>
      <c r="Q68" s="43">
        <f>SUM(Q69:Q79)</f>
        <v>3945.5</v>
      </c>
      <c r="R68" s="43">
        <f>SUM(R69:R79)</f>
        <v>2451.5</v>
      </c>
    </row>
    <row r="69" spans="1:18" s="130" customFormat="1" ht="60" customHeight="1">
      <c r="A69" s="195"/>
      <c r="B69" s="201" t="s">
        <v>211</v>
      </c>
      <c r="C69" s="8"/>
      <c r="D69" s="199" t="s">
        <v>125</v>
      </c>
      <c r="E69" s="248" t="s">
        <v>561</v>
      </c>
      <c r="F69" s="248" t="s">
        <v>562</v>
      </c>
      <c r="G69" s="248" t="s">
        <v>563</v>
      </c>
      <c r="H69" s="175" t="s">
        <v>346</v>
      </c>
      <c r="I69" s="175" t="s">
        <v>347</v>
      </c>
      <c r="J69" s="175" t="s">
        <v>348</v>
      </c>
      <c r="K69" s="17" t="s">
        <v>288</v>
      </c>
      <c r="L69" s="17" t="s">
        <v>289</v>
      </c>
      <c r="M69" s="17" t="s">
        <v>290</v>
      </c>
      <c r="N69" s="172">
        <v>456.77829</v>
      </c>
      <c r="O69" s="172">
        <v>454.87529</v>
      </c>
      <c r="P69" s="207">
        <v>123.8</v>
      </c>
      <c r="Q69" s="207">
        <v>123.8</v>
      </c>
      <c r="R69" s="207">
        <v>123.8</v>
      </c>
    </row>
    <row r="70" spans="1:18" s="130" customFormat="1" ht="85.5" customHeight="1">
      <c r="A70" s="196"/>
      <c r="B70" s="202"/>
      <c r="C70" s="8"/>
      <c r="D70" s="200"/>
      <c r="E70" s="266"/>
      <c r="F70" s="266"/>
      <c r="G70" s="266"/>
      <c r="H70" s="177"/>
      <c r="I70" s="177"/>
      <c r="J70" s="177"/>
      <c r="K70" s="74" t="s">
        <v>1063</v>
      </c>
      <c r="L70" s="18" t="s">
        <v>200</v>
      </c>
      <c r="M70" s="18" t="s">
        <v>509</v>
      </c>
      <c r="N70" s="173"/>
      <c r="O70" s="173"/>
      <c r="P70" s="209"/>
      <c r="Q70" s="209"/>
      <c r="R70" s="209"/>
    </row>
    <row r="71" spans="1:18" s="130" customFormat="1" ht="96" customHeight="1">
      <c r="A71" s="32"/>
      <c r="B71" s="7" t="s">
        <v>327</v>
      </c>
      <c r="C71" s="8"/>
      <c r="D71" s="37" t="s">
        <v>250</v>
      </c>
      <c r="E71" s="18" t="s">
        <v>400</v>
      </c>
      <c r="F71" s="18" t="s">
        <v>564</v>
      </c>
      <c r="G71" s="116" t="s">
        <v>565</v>
      </c>
      <c r="H71" s="18" t="s">
        <v>349</v>
      </c>
      <c r="I71" s="18" t="s">
        <v>566</v>
      </c>
      <c r="J71" s="18" t="s">
        <v>350</v>
      </c>
      <c r="K71" s="18" t="s">
        <v>58</v>
      </c>
      <c r="L71" s="18" t="s">
        <v>18</v>
      </c>
      <c r="M71" s="18" t="s">
        <v>19</v>
      </c>
      <c r="N71" s="55">
        <v>1632.99635</v>
      </c>
      <c r="O71" s="55">
        <v>1632.99635</v>
      </c>
      <c r="P71" s="54">
        <v>1547.7</v>
      </c>
      <c r="Q71" s="54">
        <v>1547.7</v>
      </c>
      <c r="R71" s="54">
        <v>1547.7</v>
      </c>
    </row>
    <row r="72" spans="1:18" s="130" customFormat="1" ht="111" customHeight="1">
      <c r="A72" s="35"/>
      <c r="B72" s="7" t="s">
        <v>952</v>
      </c>
      <c r="C72" s="8"/>
      <c r="D72" s="37" t="s">
        <v>250</v>
      </c>
      <c r="E72" s="18"/>
      <c r="F72" s="18"/>
      <c r="G72" s="116"/>
      <c r="H72" s="154" t="s">
        <v>1010</v>
      </c>
      <c r="I72" s="18" t="s">
        <v>200</v>
      </c>
      <c r="J72" s="18" t="s">
        <v>1011</v>
      </c>
      <c r="K72" s="18" t="s">
        <v>1008</v>
      </c>
      <c r="L72" s="18" t="s">
        <v>396</v>
      </c>
      <c r="M72" s="18" t="s">
        <v>1009</v>
      </c>
      <c r="N72" s="44">
        <v>12</v>
      </c>
      <c r="O72" s="44">
        <v>12</v>
      </c>
      <c r="P72" s="45">
        <v>0</v>
      </c>
      <c r="Q72" s="45">
        <v>0</v>
      </c>
      <c r="R72" s="45">
        <v>0</v>
      </c>
    </row>
    <row r="73" spans="1:18" s="130" customFormat="1" ht="96" customHeight="1">
      <c r="A73" s="32"/>
      <c r="B73" s="7" t="s">
        <v>702</v>
      </c>
      <c r="C73" s="8"/>
      <c r="D73" s="37" t="s">
        <v>125</v>
      </c>
      <c r="E73" s="95" t="s">
        <v>27</v>
      </c>
      <c r="F73" s="95" t="s">
        <v>39</v>
      </c>
      <c r="G73" s="95" t="s">
        <v>517</v>
      </c>
      <c r="H73" s="18" t="s">
        <v>608</v>
      </c>
      <c r="I73" s="18" t="s">
        <v>614</v>
      </c>
      <c r="J73" s="18" t="s">
        <v>610</v>
      </c>
      <c r="K73" s="18" t="s">
        <v>925</v>
      </c>
      <c r="L73" s="18" t="s">
        <v>590</v>
      </c>
      <c r="M73" s="18" t="s">
        <v>735</v>
      </c>
      <c r="N73" s="55">
        <v>1000</v>
      </c>
      <c r="O73" s="55">
        <v>1000</v>
      </c>
      <c r="P73" s="54">
        <v>0</v>
      </c>
      <c r="Q73" s="54">
        <v>0</v>
      </c>
      <c r="R73" s="54">
        <v>0</v>
      </c>
    </row>
    <row r="74" spans="1:18" s="130" customFormat="1" ht="96.75" customHeight="1">
      <c r="A74" s="32"/>
      <c r="B74" s="7" t="s">
        <v>261</v>
      </c>
      <c r="C74" s="8"/>
      <c r="D74" s="37" t="s">
        <v>242</v>
      </c>
      <c r="E74" s="95"/>
      <c r="F74" s="95"/>
      <c r="G74" s="95"/>
      <c r="H74" s="18"/>
      <c r="I74" s="18"/>
      <c r="J74" s="18"/>
      <c r="K74" s="18" t="s">
        <v>504</v>
      </c>
      <c r="L74" s="18" t="s">
        <v>328</v>
      </c>
      <c r="M74" s="116" t="s">
        <v>278</v>
      </c>
      <c r="N74" s="44">
        <v>95.95686</v>
      </c>
      <c r="O74" s="44">
        <v>95.89686</v>
      </c>
      <c r="P74" s="45">
        <v>2900</v>
      </c>
      <c r="Q74" s="45">
        <v>2000</v>
      </c>
      <c r="R74" s="45">
        <v>500</v>
      </c>
    </row>
    <row r="75" spans="1:18" s="130" customFormat="1" ht="86.25" customHeight="1">
      <c r="A75" s="32"/>
      <c r="B75" s="7" t="s">
        <v>663</v>
      </c>
      <c r="C75" s="8"/>
      <c r="D75" s="37" t="s">
        <v>242</v>
      </c>
      <c r="E75" s="95"/>
      <c r="F75" s="95"/>
      <c r="G75" s="95"/>
      <c r="H75" s="18"/>
      <c r="I75" s="18"/>
      <c r="J75" s="18"/>
      <c r="K75" s="18" t="s">
        <v>1006</v>
      </c>
      <c r="L75" s="18" t="s">
        <v>666</v>
      </c>
      <c r="M75" s="116" t="s">
        <v>922</v>
      </c>
      <c r="N75" s="44">
        <v>1400</v>
      </c>
      <c r="O75" s="44">
        <v>0</v>
      </c>
      <c r="P75" s="45">
        <v>0</v>
      </c>
      <c r="Q75" s="45">
        <v>0</v>
      </c>
      <c r="R75" s="45">
        <v>0</v>
      </c>
    </row>
    <row r="76" spans="1:18" s="130" customFormat="1" ht="48" customHeight="1">
      <c r="A76" s="32"/>
      <c r="B76" s="27" t="s">
        <v>771</v>
      </c>
      <c r="C76" s="8"/>
      <c r="D76" s="37" t="s">
        <v>12</v>
      </c>
      <c r="E76" s="18"/>
      <c r="F76" s="18"/>
      <c r="G76" s="18"/>
      <c r="H76" s="106"/>
      <c r="I76" s="106"/>
      <c r="J76" s="106"/>
      <c r="K76" s="74" t="s">
        <v>785</v>
      </c>
      <c r="L76" s="74" t="s">
        <v>666</v>
      </c>
      <c r="M76" s="78" t="s">
        <v>786</v>
      </c>
      <c r="N76" s="44">
        <v>35</v>
      </c>
      <c r="O76" s="44">
        <v>35</v>
      </c>
      <c r="P76" s="45">
        <v>0</v>
      </c>
      <c r="Q76" s="45">
        <v>0</v>
      </c>
      <c r="R76" s="45">
        <v>0</v>
      </c>
    </row>
    <row r="77" spans="1:18" s="130" customFormat="1" ht="73.5" customHeight="1">
      <c r="A77" s="32"/>
      <c r="B77" s="28" t="s">
        <v>951</v>
      </c>
      <c r="C77" s="82"/>
      <c r="D77" s="85" t="s">
        <v>125</v>
      </c>
      <c r="E77" s="95"/>
      <c r="F77" s="95"/>
      <c r="G77" s="95"/>
      <c r="H77" s="106"/>
      <c r="I77" s="106"/>
      <c r="J77" s="106"/>
      <c r="K77" s="109" t="s">
        <v>1012</v>
      </c>
      <c r="L77" s="106" t="s">
        <v>200</v>
      </c>
      <c r="M77" s="106" t="s">
        <v>1013</v>
      </c>
      <c r="N77" s="44">
        <v>5500</v>
      </c>
      <c r="O77" s="44">
        <v>5500</v>
      </c>
      <c r="P77" s="45">
        <v>0</v>
      </c>
      <c r="Q77" s="45">
        <v>0</v>
      </c>
      <c r="R77" s="45">
        <v>0</v>
      </c>
    </row>
    <row r="78" spans="1:18" s="130" customFormat="1" ht="33" customHeight="1">
      <c r="A78" s="195"/>
      <c r="B78" s="205" t="s">
        <v>1123</v>
      </c>
      <c r="C78" s="82"/>
      <c r="D78" s="167" t="s">
        <v>250</v>
      </c>
      <c r="E78" s="95"/>
      <c r="F78" s="95"/>
      <c r="G78" s="95"/>
      <c r="H78" s="106"/>
      <c r="I78" s="106"/>
      <c r="J78" s="106"/>
      <c r="K78" s="281" t="s">
        <v>1124</v>
      </c>
      <c r="L78" s="247" t="s">
        <v>200</v>
      </c>
      <c r="M78" s="247" t="s">
        <v>1125</v>
      </c>
      <c r="N78" s="172">
        <v>0</v>
      </c>
      <c r="O78" s="172">
        <v>0</v>
      </c>
      <c r="P78" s="49">
        <v>48</v>
      </c>
      <c r="Q78" s="49"/>
      <c r="R78" s="49"/>
    </row>
    <row r="79" spans="1:18" s="130" customFormat="1" ht="33" customHeight="1">
      <c r="A79" s="196"/>
      <c r="B79" s="206"/>
      <c r="C79" s="82"/>
      <c r="D79" s="168" t="s">
        <v>1271</v>
      </c>
      <c r="E79" s="67"/>
      <c r="F79" s="67"/>
      <c r="G79" s="67"/>
      <c r="H79" s="102"/>
      <c r="I79" s="102"/>
      <c r="J79" s="102"/>
      <c r="K79" s="282"/>
      <c r="L79" s="194"/>
      <c r="M79" s="194"/>
      <c r="N79" s="173"/>
      <c r="O79" s="173"/>
      <c r="P79" s="52">
        <v>200</v>
      </c>
      <c r="Q79" s="52">
        <v>274</v>
      </c>
      <c r="R79" s="52">
        <v>280</v>
      </c>
    </row>
    <row r="80" spans="1:18" s="129" customFormat="1" ht="11.25" customHeight="1">
      <c r="A80" s="31" t="s">
        <v>232</v>
      </c>
      <c r="B80" s="182" t="s">
        <v>233</v>
      </c>
      <c r="C80" s="183"/>
      <c r="D80" s="183"/>
      <c r="E80" s="183"/>
      <c r="F80" s="183"/>
      <c r="G80" s="183"/>
      <c r="H80" s="183"/>
      <c r="I80" s="183"/>
      <c r="J80" s="183"/>
      <c r="K80" s="183"/>
      <c r="L80" s="183"/>
      <c r="M80" s="184"/>
      <c r="N80" s="50"/>
      <c r="O80" s="50"/>
      <c r="P80" s="63"/>
      <c r="Q80" s="63"/>
      <c r="R80" s="63"/>
    </row>
    <row r="81" spans="1:18" s="129" customFormat="1" ht="11.25" customHeight="1">
      <c r="A81" s="31" t="s">
        <v>188</v>
      </c>
      <c r="B81" s="182" t="s">
        <v>74</v>
      </c>
      <c r="C81" s="183"/>
      <c r="D81" s="183"/>
      <c r="E81" s="183"/>
      <c r="F81" s="183"/>
      <c r="G81" s="183"/>
      <c r="H81" s="183"/>
      <c r="I81" s="183"/>
      <c r="J81" s="183"/>
      <c r="K81" s="183"/>
      <c r="L81" s="183"/>
      <c r="M81" s="184"/>
      <c r="N81" s="50"/>
      <c r="O81" s="50"/>
      <c r="P81" s="63"/>
      <c r="Q81" s="63"/>
      <c r="R81" s="63"/>
    </row>
    <row r="82" spans="1:18" s="129" customFormat="1" ht="63.75" customHeight="1">
      <c r="A82" s="31" t="s">
        <v>79</v>
      </c>
      <c r="B82" s="182" t="s">
        <v>1239</v>
      </c>
      <c r="C82" s="183"/>
      <c r="D82" s="183"/>
      <c r="E82" s="183"/>
      <c r="F82" s="183"/>
      <c r="G82" s="183"/>
      <c r="H82" s="183"/>
      <c r="I82" s="183"/>
      <c r="J82" s="183"/>
      <c r="K82" s="183"/>
      <c r="L82" s="183"/>
      <c r="M82" s="184"/>
      <c r="N82" s="43">
        <f>SUM(N83:N129)</f>
        <v>360351.92589</v>
      </c>
      <c r="O82" s="43">
        <f>SUM(O83:O129)</f>
        <v>354993.9928900001</v>
      </c>
      <c r="P82" s="43">
        <f>SUM(P83:P129)</f>
        <v>224776.3</v>
      </c>
      <c r="Q82" s="43">
        <f>SUM(Q83:Q129)</f>
        <v>256438.6</v>
      </c>
      <c r="R82" s="43">
        <f>SUM(R83:R129)</f>
        <v>288399.1</v>
      </c>
    </row>
    <row r="83" spans="1:18" s="130" customFormat="1" ht="86.25" customHeight="1">
      <c r="A83" s="34"/>
      <c r="B83" s="21" t="s">
        <v>178</v>
      </c>
      <c r="C83" s="264"/>
      <c r="D83" s="38" t="s">
        <v>179</v>
      </c>
      <c r="E83" s="17" t="s">
        <v>27</v>
      </c>
      <c r="F83" s="17" t="s">
        <v>219</v>
      </c>
      <c r="G83" s="17" t="s">
        <v>517</v>
      </c>
      <c r="H83" s="175" t="s">
        <v>1091</v>
      </c>
      <c r="I83" s="175" t="s">
        <v>1092</v>
      </c>
      <c r="J83" s="175" t="s">
        <v>1005</v>
      </c>
      <c r="K83" s="17" t="s">
        <v>511</v>
      </c>
      <c r="L83" s="17" t="s">
        <v>136</v>
      </c>
      <c r="M83" s="17" t="s">
        <v>26</v>
      </c>
      <c r="N83" s="172">
        <f>50+865.12532+98955.7</f>
        <v>99870.82532</v>
      </c>
      <c r="O83" s="172">
        <f>50+861.42619+98955.7</f>
        <v>99867.12619</v>
      </c>
      <c r="P83" s="207">
        <f>681.3+57791.4+700</f>
        <v>59172.700000000004</v>
      </c>
      <c r="Q83" s="207">
        <v>61477.4</v>
      </c>
      <c r="R83" s="207">
        <v>64765.8</v>
      </c>
    </row>
    <row r="84" spans="1:18" s="130" customFormat="1" ht="48.75" customHeight="1">
      <c r="A84" s="77"/>
      <c r="B84" s="75"/>
      <c r="C84" s="264"/>
      <c r="D84" s="70"/>
      <c r="E84" s="18" t="s">
        <v>1093</v>
      </c>
      <c r="F84" s="18" t="s">
        <v>1094</v>
      </c>
      <c r="G84" s="18" t="s">
        <v>1005</v>
      </c>
      <c r="H84" s="177"/>
      <c r="I84" s="177"/>
      <c r="J84" s="177"/>
      <c r="K84" s="177" t="s">
        <v>436</v>
      </c>
      <c r="L84" s="177" t="s">
        <v>191</v>
      </c>
      <c r="M84" s="177" t="s">
        <v>26</v>
      </c>
      <c r="N84" s="174"/>
      <c r="O84" s="174"/>
      <c r="P84" s="208"/>
      <c r="Q84" s="208"/>
      <c r="R84" s="208"/>
    </row>
    <row r="85" spans="1:18" s="130" customFormat="1" ht="37.5" customHeight="1">
      <c r="A85" s="77"/>
      <c r="B85" s="75"/>
      <c r="C85" s="264"/>
      <c r="D85" s="70"/>
      <c r="E85" s="18" t="s">
        <v>192</v>
      </c>
      <c r="F85" s="18" t="s">
        <v>534</v>
      </c>
      <c r="G85" s="18" t="s">
        <v>195</v>
      </c>
      <c r="H85" s="177" t="s">
        <v>216</v>
      </c>
      <c r="I85" s="177" t="s">
        <v>96</v>
      </c>
      <c r="J85" s="177" t="s">
        <v>153</v>
      </c>
      <c r="K85" s="177"/>
      <c r="L85" s="177"/>
      <c r="M85" s="177"/>
      <c r="N85" s="174"/>
      <c r="O85" s="174"/>
      <c r="P85" s="208"/>
      <c r="Q85" s="208"/>
      <c r="R85" s="208"/>
    </row>
    <row r="86" spans="1:18" s="130" customFormat="1" ht="93.75" customHeight="1">
      <c r="A86" s="77"/>
      <c r="B86" s="75"/>
      <c r="C86" s="264"/>
      <c r="D86" s="70"/>
      <c r="E86" s="18" t="s">
        <v>33</v>
      </c>
      <c r="F86" s="18" t="s">
        <v>194</v>
      </c>
      <c r="G86" s="18" t="s">
        <v>95</v>
      </c>
      <c r="H86" s="177"/>
      <c r="I86" s="177"/>
      <c r="J86" s="177"/>
      <c r="K86" s="177"/>
      <c r="L86" s="177"/>
      <c r="M86" s="177"/>
      <c r="N86" s="174"/>
      <c r="O86" s="173"/>
      <c r="P86" s="208"/>
      <c r="Q86" s="208"/>
      <c r="R86" s="208"/>
    </row>
    <row r="87" spans="1:18" s="130" customFormat="1" ht="146.25" customHeight="1">
      <c r="A87" s="119"/>
      <c r="B87" s="7" t="s">
        <v>1040</v>
      </c>
      <c r="C87" s="8"/>
      <c r="D87" s="141" t="s">
        <v>179</v>
      </c>
      <c r="E87" s="18"/>
      <c r="F87" s="18"/>
      <c r="G87" s="18"/>
      <c r="H87" s="18" t="s">
        <v>1049</v>
      </c>
      <c r="I87" s="18" t="s">
        <v>666</v>
      </c>
      <c r="J87" s="116" t="s">
        <v>1050</v>
      </c>
      <c r="K87" s="18" t="s">
        <v>1047</v>
      </c>
      <c r="L87" s="18" t="s">
        <v>666</v>
      </c>
      <c r="M87" s="18" t="s">
        <v>1048</v>
      </c>
      <c r="N87" s="44">
        <v>413</v>
      </c>
      <c r="O87" s="44">
        <v>413</v>
      </c>
      <c r="P87" s="45">
        <v>0</v>
      </c>
      <c r="Q87" s="45">
        <v>0</v>
      </c>
      <c r="R87" s="45">
        <v>0</v>
      </c>
    </row>
    <row r="88" spans="1:18" s="130" customFormat="1" ht="76.5" customHeight="1">
      <c r="A88" s="119"/>
      <c r="B88" s="7" t="s">
        <v>1041</v>
      </c>
      <c r="C88" s="8"/>
      <c r="D88" s="141" t="s">
        <v>179</v>
      </c>
      <c r="E88" s="18"/>
      <c r="F88" s="18"/>
      <c r="G88" s="18"/>
      <c r="H88" s="18"/>
      <c r="I88" s="18"/>
      <c r="J88" s="116"/>
      <c r="K88" s="18" t="s">
        <v>1173</v>
      </c>
      <c r="L88" s="18" t="s">
        <v>666</v>
      </c>
      <c r="M88" s="18" t="s">
        <v>1174</v>
      </c>
      <c r="N88" s="44">
        <v>11633</v>
      </c>
      <c r="O88" s="44">
        <v>11633</v>
      </c>
      <c r="P88" s="45">
        <v>0</v>
      </c>
      <c r="Q88" s="45">
        <v>0</v>
      </c>
      <c r="R88" s="45">
        <v>0</v>
      </c>
    </row>
    <row r="89" spans="1:18" s="130" customFormat="1" ht="54.75" customHeight="1">
      <c r="A89" s="210"/>
      <c r="B89" s="201" t="s">
        <v>952</v>
      </c>
      <c r="C89" s="8"/>
      <c r="D89" s="38" t="s">
        <v>179</v>
      </c>
      <c r="E89" s="18"/>
      <c r="F89" s="18"/>
      <c r="G89" s="116"/>
      <c r="H89" s="198" t="s">
        <v>1010</v>
      </c>
      <c r="I89" s="177" t="s">
        <v>200</v>
      </c>
      <c r="J89" s="177" t="s">
        <v>1011</v>
      </c>
      <c r="K89" s="177" t="s">
        <v>1008</v>
      </c>
      <c r="L89" s="177" t="s">
        <v>396</v>
      </c>
      <c r="M89" s="177" t="s">
        <v>1009</v>
      </c>
      <c r="N89" s="46">
        <v>41.4</v>
      </c>
      <c r="O89" s="46">
        <v>41.4</v>
      </c>
      <c r="P89" s="49">
        <v>0</v>
      </c>
      <c r="Q89" s="49">
        <v>0</v>
      </c>
      <c r="R89" s="49">
        <v>0</v>
      </c>
    </row>
    <row r="90" spans="1:18" s="130" customFormat="1" ht="54.75" customHeight="1">
      <c r="A90" s="211"/>
      <c r="B90" s="202"/>
      <c r="C90" s="8"/>
      <c r="D90" s="41" t="s">
        <v>12</v>
      </c>
      <c r="E90" s="18"/>
      <c r="F90" s="18"/>
      <c r="G90" s="116"/>
      <c r="H90" s="198"/>
      <c r="I90" s="177"/>
      <c r="J90" s="177"/>
      <c r="K90" s="177"/>
      <c r="L90" s="177"/>
      <c r="M90" s="177"/>
      <c r="N90" s="51">
        <v>45</v>
      </c>
      <c r="O90" s="51">
        <v>45</v>
      </c>
      <c r="P90" s="52">
        <v>0</v>
      </c>
      <c r="Q90" s="52">
        <v>0</v>
      </c>
      <c r="R90" s="52">
        <v>0</v>
      </c>
    </row>
    <row r="91" spans="1:18" s="130" customFormat="1" ht="47.25" customHeight="1">
      <c r="A91" s="195"/>
      <c r="B91" s="201" t="s">
        <v>1042</v>
      </c>
      <c r="C91" s="8"/>
      <c r="D91" s="38" t="s">
        <v>179</v>
      </c>
      <c r="E91" s="18"/>
      <c r="F91" s="18"/>
      <c r="G91" s="116"/>
      <c r="H91" s="198" t="s">
        <v>1053</v>
      </c>
      <c r="I91" s="177" t="s">
        <v>1054</v>
      </c>
      <c r="J91" s="177" t="s">
        <v>1023</v>
      </c>
      <c r="K91" s="177" t="s">
        <v>1051</v>
      </c>
      <c r="L91" s="177" t="s">
        <v>666</v>
      </c>
      <c r="M91" s="177" t="s">
        <v>1052</v>
      </c>
      <c r="N91" s="46">
        <f>171.2</f>
        <v>171.2</v>
      </c>
      <c r="O91" s="46">
        <v>118.3</v>
      </c>
      <c r="P91" s="49">
        <v>0</v>
      </c>
      <c r="Q91" s="49">
        <v>0</v>
      </c>
      <c r="R91" s="49">
        <v>0</v>
      </c>
    </row>
    <row r="92" spans="1:18" s="130" customFormat="1" ht="47.25" customHeight="1">
      <c r="A92" s="196"/>
      <c r="B92" s="202"/>
      <c r="C92" s="15"/>
      <c r="D92" s="41" t="s">
        <v>12</v>
      </c>
      <c r="E92" s="18"/>
      <c r="F92" s="18"/>
      <c r="G92" s="116"/>
      <c r="H92" s="198"/>
      <c r="I92" s="177"/>
      <c r="J92" s="177"/>
      <c r="K92" s="177"/>
      <c r="L92" s="177"/>
      <c r="M92" s="177"/>
      <c r="N92" s="51">
        <v>28.8</v>
      </c>
      <c r="O92" s="51">
        <v>28.8</v>
      </c>
      <c r="P92" s="52"/>
      <c r="Q92" s="52"/>
      <c r="R92" s="52"/>
    </row>
    <row r="93" spans="1:18" s="130" customFormat="1" ht="86.25" customHeight="1">
      <c r="A93" s="34"/>
      <c r="B93" s="21" t="s">
        <v>91</v>
      </c>
      <c r="C93" s="15"/>
      <c r="D93" s="71" t="s">
        <v>12</v>
      </c>
      <c r="E93" s="18"/>
      <c r="F93" s="18"/>
      <c r="G93" s="18"/>
      <c r="H93" s="18"/>
      <c r="I93" s="18"/>
      <c r="J93" s="116"/>
      <c r="K93" s="18" t="s">
        <v>975</v>
      </c>
      <c r="L93" s="18" t="s">
        <v>69</v>
      </c>
      <c r="M93" s="18" t="s">
        <v>103</v>
      </c>
      <c r="N93" s="46">
        <f>27776.69127-3.636-243.38821+6782.26632-22.662-4.5566+21330.59511-7.7-215.04579-2.28-14+8658.75282-13.4434-22.47301</f>
        <v>63999.120510000015</v>
      </c>
      <c r="O93" s="46">
        <f>27725.66152-243.38821-3.636+6782.25432-4.5566-22.662+20765.48976-7.7-215.04579-14-2.28+8560.19797-13.4434-22.44562</f>
        <v>63284.445950000016</v>
      </c>
      <c r="P93" s="49">
        <f>3463.7+281+45458.3+12925.3+744</f>
        <v>62872.3</v>
      </c>
      <c r="Q93" s="49">
        <v>64105.8</v>
      </c>
      <c r="R93" s="49">
        <v>65461.7</v>
      </c>
    </row>
    <row r="94" spans="1:18" s="130" customFormat="1" ht="38.25" customHeight="1">
      <c r="A94" s="77"/>
      <c r="B94" s="75"/>
      <c r="C94" s="8"/>
      <c r="D94" s="70"/>
      <c r="E94" s="18"/>
      <c r="F94" s="18"/>
      <c r="G94" s="18"/>
      <c r="H94" s="18"/>
      <c r="I94" s="18"/>
      <c r="J94" s="18"/>
      <c r="K94" s="18" t="s">
        <v>747</v>
      </c>
      <c r="L94" s="18" t="s">
        <v>666</v>
      </c>
      <c r="M94" s="18" t="s">
        <v>748</v>
      </c>
      <c r="N94" s="47"/>
      <c r="O94" s="47"/>
      <c r="P94" s="57"/>
      <c r="Q94" s="57"/>
      <c r="R94" s="57"/>
    </row>
    <row r="95" spans="1:18" s="130" customFormat="1" ht="74.25" customHeight="1">
      <c r="A95" s="76"/>
      <c r="B95" s="69"/>
      <c r="C95" s="8"/>
      <c r="D95" s="72"/>
      <c r="E95" s="18"/>
      <c r="F95" s="18"/>
      <c r="G95" s="18"/>
      <c r="H95" s="18"/>
      <c r="I95" s="18"/>
      <c r="J95" s="18"/>
      <c r="K95" s="18" t="s">
        <v>438</v>
      </c>
      <c r="L95" s="18" t="s">
        <v>200</v>
      </c>
      <c r="M95" s="18" t="s">
        <v>143</v>
      </c>
      <c r="N95" s="51"/>
      <c r="O95" s="51"/>
      <c r="P95" s="52"/>
      <c r="Q95" s="52"/>
      <c r="R95" s="52"/>
    </row>
    <row r="96" spans="1:18" s="130" customFormat="1" ht="73.5" customHeight="1">
      <c r="A96" s="32"/>
      <c r="B96" s="7" t="s">
        <v>424</v>
      </c>
      <c r="C96" s="8"/>
      <c r="D96" s="37" t="s">
        <v>12</v>
      </c>
      <c r="E96" s="18"/>
      <c r="F96" s="18"/>
      <c r="G96" s="18"/>
      <c r="H96" s="18" t="s">
        <v>474</v>
      </c>
      <c r="I96" s="18" t="s">
        <v>475</v>
      </c>
      <c r="J96" s="18" t="s">
        <v>329</v>
      </c>
      <c r="K96" s="177" t="s">
        <v>1277</v>
      </c>
      <c r="L96" s="177" t="s">
        <v>200</v>
      </c>
      <c r="M96" s="197" t="s">
        <v>103</v>
      </c>
      <c r="N96" s="44">
        <v>3243</v>
      </c>
      <c r="O96" s="44">
        <v>3138.33103</v>
      </c>
      <c r="P96" s="45">
        <v>3277</v>
      </c>
      <c r="Q96" s="45">
        <v>3277</v>
      </c>
      <c r="R96" s="45">
        <v>3277</v>
      </c>
    </row>
    <row r="97" spans="1:18" s="130" customFormat="1" ht="15" customHeight="1">
      <c r="A97" s="195"/>
      <c r="B97" s="201" t="s">
        <v>6</v>
      </c>
      <c r="C97" s="15"/>
      <c r="D97" s="38" t="s">
        <v>12</v>
      </c>
      <c r="E97" s="177"/>
      <c r="F97" s="177"/>
      <c r="G97" s="177"/>
      <c r="H97" s="177"/>
      <c r="I97" s="177"/>
      <c r="J97" s="177"/>
      <c r="K97" s="177"/>
      <c r="L97" s="177"/>
      <c r="M97" s="197"/>
      <c r="N97" s="46">
        <f>243.38821+3.636+22.662+2921.1772+215.04579+2.28+22.47301</f>
        <v>3430.6622100000004</v>
      </c>
      <c r="O97" s="46">
        <f>243.38821+3.636+22.662+2879.80012+215.04579+2.28+22.44562</f>
        <v>3389.25774</v>
      </c>
      <c r="P97" s="49">
        <v>4178</v>
      </c>
      <c r="Q97" s="49">
        <v>4178</v>
      </c>
      <c r="R97" s="49">
        <v>4178</v>
      </c>
    </row>
    <row r="98" spans="1:18" s="130" customFormat="1" ht="15" customHeight="1">
      <c r="A98" s="196"/>
      <c r="B98" s="202"/>
      <c r="C98" s="16"/>
      <c r="D98" s="41" t="s">
        <v>179</v>
      </c>
      <c r="E98" s="177"/>
      <c r="F98" s="177"/>
      <c r="G98" s="177"/>
      <c r="H98" s="177"/>
      <c r="I98" s="177"/>
      <c r="J98" s="177"/>
      <c r="K98" s="177"/>
      <c r="L98" s="177"/>
      <c r="M98" s="197"/>
      <c r="N98" s="51">
        <v>0</v>
      </c>
      <c r="O98" s="51">
        <v>0</v>
      </c>
      <c r="P98" s="52">
        <v>0</v>
      </c>
      <c r="Q98" s="52">
        <v>0</v>
      </c>
      <c r="R98" s="52">
        <v>0</v>
      </c>
    </row>
    <row r="99" spans="1:18" s="130" customFormat="1" ht="28.5" customHeight="1">
      <c r="A99" s="263"/>
      <c r="B99" s="254" t="s">
        <v>218</v>
      </c>
      <c r="C99" s="8"/>
      <c r="D99" s="38" t="s">
        <v>179</v>
      </c>
      <c r="E99" s="18"/>
      <c r="F99" s="18"/>
      <c r="G99" s="18"/>
      <c r="H99" s="177"/>
      <c r="I99" s="177"/>
      <c r="J99" s="177"/>
      <c r="K99" s="177"/>
      <c r="L99" s="177"/>
      <c r="M99" s="177"/>
      <c r="N99" s="123">
        <v>6274.145</v>
      </c>
      <c r="O99" s="123">
        <v>6269.84317</v>
      </c>
      <c r="P99" s="124">
        <v>1300</v>
      </c>
      <c r="Q99" s="124">
        <v>1300</v>
      </c>
      <c r="R99" s="124">
        <v>1300</v>
      </c>
    </row>
    <row r="100" spans="1:18" s="130" customFormat="1" ht="28.5" customHeight="1">
      <c r="A100" s="263"/>
      <c r="B100" s="254"/>
      <c r="C100" s="8"/>
      <c r="D100" s="39" t="s">
        <v>12</v>
      </c>
      <c r="E100" s="177"/>
      <c r="F100" s="177"/>
      <c r="G100" s="177"/>
      <c r="H100" s="177"/>
      <c r="I100" s="177"/>
      <c r="J100" s="177"/>
      <c r="K100" s="177"/>
      <c r="L100" s="177"/>
      <c r="M100" s="177"/>
      <c r="N100" s="136">
        <f>1564.994+4.5566+2032.4528+7.7+13.4434</f>
        <v>3623.1467999999995</v>
      </c>
      <c r="O100" s="136">
        <f>1564.994+4.5566+2031.89581+7.7+13.4434</f>
        <v>3622.5898099999995</v>
      </c>
      <c r="P100" s="127">
        <v>10749</v>
      </c>
      <c r="Q100" s="127">
        <v>10749</v>
      </c>
      <c r="R100" s="127">
        <v>10749</v>
      </c>
    </row>
    <row r="101" spans="1:18" s="130" customFormat="1" ht="28.5" customHeight="1">
      <c r="A101" s="263"/>
      <c r="B101" s="254"/>
      <c r="C101" s="8"/>
      <c r="D101" s="41" t="s">
        <v>12</v>
      </c>
      <c r="E101" s="177"/>
      <c r="F101" s="177"/>
      <c r="G101" s="177"/>
      <c r="H101" s="177"/>
      <c r="I101" s="177"/>
      <c r="J101" s="177"/>
      <c r="K101" s="177"/>
      <c r="L101" s="177"/>
      <c r="M101" s="177"/>
      <c r="N101" s="84">
        <v>6076.58335</v>
      </c>
      <c r="O101" s="84">
        <v>6075.50638</v>
      </c>
      <c r="P101" s="114">
        <v>1800</v>
      </c>
      <c r="Q101" s="114">
        <v>1800</v>
      </c>
      <c r="R101" s="114">
        <v>1800</v>
      </c>
    </row>
    <row r="102" spans="1:18" s="130" customFormat="1" ht="49.5" customHeight="1">
      <c r="A102" s="33"/>
      <c r="B102" s="21" t="s">
        <v>97</v>
      </c>
      <c r="C102" s="8"/>
      <c r="D102" s="38" t="s">
        <v>12</v>
      </c>
      <c r="E102" s="18"/>
      <c r="F102" s="18"/>
      <c r="G102" s="18"/>
      <c r="H102" s="18"/>
      <c r="I102" s="18"/>
      <c r="J102" s="18"/>
      <c r="K102" s="18" t="s">
        <v>135</v>
      </c>
      <c r="L102" s="18" t="s">
        <v>136</v>
      </c>
      <c r="M102" s="116" t="s">
        <v>26</v>
      </c>
      <c r="N102" s="46">
        <f>40094.8+763.5757</f>
        <v>40858.375700000004</v>
      </c>
      <c r="O102" s="46">
        <f>748.20943+40094.8</f>
        <v>40843.009430000006</v>
      </c>
      <c r="P102" s="49">
        <f>740.1+39450.5+361.4+120+115</f>
        <v>40787</v>
      </c>
      <c r="Q102" s="49">
        <v>46367.3</v>
      </c>
      <c r="R102" s="49">
        <v>50053.7</v>
      </c>
    </row>
    <row r="103" spans="1:18" s="130" customFormat="1" ht="108.75" customHeight="1">
      <c r="A103" s="32"/>
      <c r="B103" s="7" t="s">
        <v>70</v>
      </c>
      <c r="C103" s="8"/>
      <c r="D103" s="37" t="s">
        <v>12</v>
      </c>
      <c r="E103" s="18"/>
      <c r="F103" s="18"/>
      <c r="G103" s="18"/>
      <c r="H103" s="18" t="s">
        <v>353</v>
      </c>
      <c r="I103" s="18" t="s">
        <v>94</v>
      </c>
      <c r="J103" s="18" t="s">
        <v>354</v>
      </c>
      <c r="K103" s="74" t="s">
        <v>1120</v>
      </c>
      <c r="L103" s="74" t="s">
        <v>666</v>
      </c>
      <c r="M103" s="74" t="s">
        <v>673</v>
      </c>
      <c r="N103" s="48">
        <v>24287.873</v>
      </c>
      <c r="O103" s="48">
        <v>24287.873</v>
      </c>
      <c r="P103" s="48">
        <v>0</v>
      </c>
      <c r="Q103" s="48">
        <v>0</v>
      </c>
      <c r="R103" s="48">
        <v>0</v>
      </c>
    </row>
    <row r="104" spans="1:18" s="130" customFormat="1" ht="63" customHeight="1">
      <c r="A104" s="32"/>
      <c r="B104" s="7" t="s">
        <v>80</v>
      </c>
      <c r="C104" s="8"/>
      <c r="D104" s="37" t="s">
        <v>124</v>
      </c>
      <c r="E104" s="18"/>
      <c r="F104" s="18"/>
      <c r="G104" s="18"/>
      <c r="H104" s="18"/>
      <c r="I104" s="18"/>
      <c r="J104" s="18"/>
      <c r="K104" s="18" t="s">
        <v>1278</v>
      </c>
      <c r="L104" s="18" t="s">
        <v>200</v>
      </c>
      <c r="M104" s="116" t="s">
        <v>207</v>
      </c>
      <c r="N104" s="44">
        <v>1815.61</v>
      </c>
      <c r="O104" s="44">
        <v>1815.61</v>
      </c>
      <c r="P104" s="45">
        <v>2106.8</v>
      </c>
      <c r="Q104" s="45">
        <v>2106.8</v>
      </c>
      <c r="R104" s="45">
        <v>2106.8</v>
      </c>
    </row>
    <row r="105" spans="1:18" s="130" customFormat="1" ht="82.5" customHeight="1">
      <c r="A105" s="32"/>
      <c r="B105" s="7" t="s">
        <v>177</v>
      </c>
      <c r="C105" s="8"/>
      <c r="D105" s="37" t="s">
        <v>124</v>
      </c>
      <c r="E105" s="18"/>
      <c r="F105" s="18"/>
      <c r="G105" s="18"/>
      <c r="H105" s="18" t="s">
        <v>339</v>
      </c>
      <c r="I105" s="18" t="s">
        <v>355</v>
      </c>
      <c r="J105" s="18" t="s">
        <v>341</v>
      </c>
      <c r="K105" s="18" t="s">
        <v>976</v>
      </c>
      <c r="L105" s="18" t="s">
        <v>200</v>
      </c>
      <c r="M105" s="116" t="s">
        <v>737</v>
      </c>
      <c r="N105" s="44">
        <v>5275.6</v>
      </c>
      <c r="O105" s="44">
        <v>5275.3535</v>
      </c>
      <c r="P105" s="44">
        <v>5275.6</v>
      </c>
      <c r="Q105" s="44">
        <v>5275.6</v>
      </c>
      <c r="R105" s="44">
        <v>5275.6</v>
      </c>
    </row>
    <row r="106" spans="1:18" s="130" customFormat="1" ht="94.5" customHeight="1">
      <c r="A106" s="33"/>
      <c r="B106" s="21" t="s">
        <v>407</v>
      </c>
      <c r="C106" s="15"/>
      <c r="D106" s="38" t="s">
        <v>179</v>
      </c>
      <c r="E106" s="18"/>
      <c r="F106" s="18"/>
      <c r="G106" s="18"/>
      <c r="H106" s="18" t="s">
        <v>408</v>
      </c>
      <c r="I106" s="18" t="s">
        <v>200</v>
      </c>
      <c r="J106" s="18" t="s">
        <v>329</v>
      </c>
      <c r="K106" s="74" t="s">
        <v>1121</v>
      </c>
      <c r="L106" s="74" t="s">
        <v>666</v>
      </c>
      <c r="M106" s="74" t="s">
        <v>714</v>
      </c>
      <c r="N106" s="46">
        <v>4576.6</v>
      </c>
      <c r="O106" s="46">
        <v>4576.6</v>
      </c>
      <c r="P106" s="49">
        <v>0</v>
      </c>
      <c r="Q106" s="49">
        <v>0</v>
      </c>
      <c r="R106" s="49">
        <v>0</v>
      </c>
    </row>
    <row r="107" spans="1:18" s="130" customFormat="1" ht="110.25" customHeight="1">
      <c r="A107" s="32"/>
      <c r="B107" s="28" t="s">
        <v>487</v>
      </c>
      <c r="C107" s="8"/>
      <c r="D107" s="37" t="s">
        <v>12</v>
      </c>
      <c r="E107" s="18"/>
      <c r="F107" s="18"/>
      <c r="G107" s="18"/>
      <c r="H107" s="18" t="s">
        <v>505</v>
      </c>
      <c r="I107" s="18" t="s">
        <v>57</v>
      </c>
      <c r="J107" s="18" t="s">
        <v>506</v>
      </c>
      <c r="K107" s="74" t="s">
        <v>736</v>
      </c>
      <c r="L107" s="74" t="s">
        <v>157</v>
      </c>
      <c r="M107" s="74" t="s">
        <v>506</v>
      </c>
      <c r="N107" s="44">
        <v>2000</v>
      </c>
      <c r="O107" s="44">
        <v>1578.81988</v>
      </c>
      <c r="P107" s="45">
        <v>0</v>
      </c>
      <c r="Q107" s="45">
        <v>0</v>
      </c>
      <c r="R107" s="45">
        <v>0</v>
      </c>
    </row>
    <row r="108" spans="1:18" s="130" customFormat="1" ht="96.75" customHeight="1">
      <c r="A108" s="195"/>
      <c r="B108" s="205" t="s">
        <v>670</v>
      </c>
      <c r="C108" s="8"/>
      <c r="D108" s="199" t="s">
        <v>12</v>
      </c>
      <c r="E108" s="177"/>
      <c r="F108" s="177"/>
      <c r="G108" s="177"/>
      <c r="H108" s="18" t="s">
        <v>484</v>
      </c>
      <c r="I108" s="18" t="s">
        <v>485</v>
      </c>
      <c r="J108" s="18" t="s">
        <v>448</v>
      </c>
      <c r="K108" s="74" t="s">
        <v>607</v>
      </c>
      <c r="L108" s="74" t="s">
        <v>7</v>
      </c>
      <c r="M108" s="74" t="s">
        <v>479</v>
      </c>
      <c r="N108" s="172">
        <v>984.344</v>
      </c>
      <c r="O108" s="172">
        <v>984.344</v>
      </c>
      <c r="P108" s="207">
        <v>1141</v>
      </c>
      <c r="Q108" s="207">
        <v>1141</v>
      </c>
      <c r="R108" s="207">
        <v>1141</v>
      </c>
    </row>
    <row r="109" spans="1:18" s="130" customFormat="1" ht="97.5" customHeight="1">
      <c r="A109" s="196"/>
      <c r="B109" s="206"/>
      <c r="C109" s="8"/>
      <c r="D109" s="200"/>
      <c r="E109" s="177"/>
      <c r="F109" s="177"/>
      <c r="G109" s="177"/>
      <c r="H109" s="18" t="s">
        <v>671</v>
      </c>
      <c r="I109" s="18" t="s">
        <v>590</v>
      </c>
      <c r="J109" s="18" t="s">
        <v>448</v>
      </c>
      <c r="K109" s="74" t="s">
        <v>1274</v>
      </c>
      <c r="L109" s="74" t="s">
        <v>672</v>
      </c>
      <c r="M109" s="74" t="s">
        <v>673</v>
      </c>
      <c r="N109" s="173"/>
      <c r="O109" s="173"/>
      <c r="P109" s="209"/>
      <c r="Q109" s="209"/>
      <c r="R109" s="209"/>
    </row>
    <row r="110" spans="1:18" s="130" customFormat="1" ht="135.75" customHeight="1">
      <c r="A110" s="92"/>
      <c r="B110" s="66" t="s">
        <v>498</v>
      </c>
      <c r="C110" s="15"/>
      <c r="D110" s="39" t="s">
        <v>12</v>
      </c>
      <c r="E110" s="18"/>
      <c r="F110" s="18"/>
      <c r="G110" s="18"/>
      <c r="H110" s="18" t="s">
        <v>507</v>
      </c>
      <c r="I110" s="18" t="s">
        <v>57</v>
      </c>
      <c r="J110" s="18" t="s">
        <v>448</v>
      </c>
      <c r="K110" s="74" t="s">
        <v>731</v>
      </c>
      <c r="L110" s="74" t="s">
        <v>7</v>
      </c>
      <c r="M110" s="74" t="s">
        <v>448</v>
      </c>
      <c r="N110" s="47">
        <v>64</v>
      </c>
      <c r="O110" s="47">
        <v>40</v>
      </c>
      <c r="P110" s="57">
        <v>0</v>
      </c>
      <c r="Q110" s="57">
        <v>0</v>
      </c>
      <c r="R110" s="57">
        <v>0</v>
      </c>
    </row>
    <row r="111" spans="1:18" s="130" customFormat="1" ht="72.75" customHeight="1">
      <c r="A111" s="32"/>
      <c r="B111" s="27" t="s">
        <v>763</v>
      </c>
      <c r="C111" s="8"/>
      <c r="D111" s="37" t="s">
        <v>12</v>
      </c>
      <c r="E111" s="18"/>
      <c r="F111" s="18"/>
      <c r="G111" s="18"/>
      <c r="H111" s="18" t="s">
        <v>837</v>
      </c>
      <c r="I111" s="18" t="s">
        <v>200</v>
      </c>
      <c r="J111" s="18" t="s">
        <v>664</v>
      </c>
      <c r="K111" s="74" t="s">
        <v>835</v>
      </c>
      <c r="L111" s="74" t="s">
        <v>836</v>
      </c>
      <c r="M111" s="78" t="s">
        <v>664</v>
      </c>
      <c r="N111" s="44">
        <v>178.2</v>
      </c>
      <c r="O111" s="44">
        <v>141.92004</v>
      </c>
      <c r="P111" s="45">
        <v>0</v>
      </c>
      <c r="Q111" s="45">
        <v>0</v>
      </c>
      <c r="R111" s="45">
        <v>0</v>
      </c>
    </row>
    <row r="112" spans="1:18" s="130" customFormat="1" ht="88.5" customHeight="1">
      <c r="A112" s="32"/>
      <c r="B112" s="27" t="s">
        <v>764</v>
      </c>
      <c r="C112" s="8"/>
      <c r="D112" s="37" t="s">
        <v>12</v>
      </c>
      <c r="E112" s="18"/>
      <c r="F112" s="18"/>
      <c r="G112" s="18"/>
      <c r="H112" s="18" t="s">
        <v>339</v>
      </c>
      <c r="I112" s="18" t="s">
        <v>816</v>
      </c>
      <c r="J112" s="18" t="s">
        <v>341</v>
      </c>
      <c r="K112" s="74" t="s">
        <v>829</v>
      </c>
      <c r="L112" s="74" t="s">
        <v>157</v>
      </c>
      <c r="M112" s="78" t="s">
        <v>830</v>
      </c>
      <c r="N112" s="44">
        <v>943</v>
      </c>
      <c r="O112" s="44">
        <v>943</v>
      </c>
      <c r="P112" s="45">
        <v>0</v>
      </c>
      <c r="Q112" s="45">
        <v>0</v>
      </c>
      <c r="R112" s="45">
        <v>0</v>
      </c>
    </row>
    <row r="113" spans="1:18" s="130" customFormat="1" ht="99" customHeight="1">
      <c r="A113" s="32"/>
      <c r="B113" s="28" t="s">
        <v>796</v>
      </c>
      <c r="C113" s="8"/>
      <c r="D113" s="37" t="s">
        <v>179</v>
      </c>
      <c r="E113" s="18"/>
      <c r="F113" s="18"/>
      <c r="G113" s="18"/>
      <c r="H113" s="18" t="s">
        <v>339</v>
      </c>
      <c r="I113" s="18" t="s">
        <v>817</v>
      </c>
      <c r="J113" s="18" t="s">
        <v>341</v>
      </c>
      <c r="K113" s="74" t="s">
        <v>832</v>
      </c>
      <c r="L113" s="74" t="s">
        <v>157</v>
      </c>
      <c r="M113" s="74" t="s">
        <v>830</v>
      </c>
      <c r="N113" s="44">
        <v>37243.37</v>
      </c>
      <c r="O113" s="44">
        <v>37243.37</v>
      </c>
      <c r="P113" s="45">
        <v>7083.6</v>
      </c>
      <c r="Q113" s="45">
        <v>16687</v>
      </c>
      <c r="R113" s="45">
        <v>27329.3</v>
      </c>
    </row>
    <row r="114" spans="1:18" s="130" customFormat="1" ht="144" customHeight="1">
      <c r="A114" s="32"/>
      <c r="B114" s="28" t="s">
        <v>797</v>
      </c>
      <c r="C114" s="8"/>
      <c r="D114" s="37" t="s">
        <v>179</v>
      </c>
      <c r="E114" s="18"/>
      <c r="F114" s="18"/>
      <c r="G114" s="18"/>
      <c r="H114" s="18" t="s">
        <v>339</v>
      </c>
      <c r="I114" s="18" t="s">
        <v>819</v>
      </c>
      <c r="J114" s="18" t="s">
        <v>341</v>
      </c>
      <c r="K114" s="74" t="s">
        <v>833</v>
      </c>
      <c r="L114" s="74" t="s">
        <v>157</v>
      </c>
      <c r="M114" s="74" t="s">
        <v>834</v>
      </c>
      <c r="N114" s="44">
        <v>451</v>
      </c>
      <c r="O114" s="44">
        <v>404.2</v>
      </c>
      <c r="P114" s="45">
        <v>1732.4</v>
      </c>
      <c r="Q114" s="45">
        <v>3141</v>
      </c>
      <c r="R114" s="45">
        <v>5229.8</v>
      </c>
    </row>
    <row r="115" spans="1:18" s="130" customFormat="1" ht="98.25" customHeight="1">
      <c r="A115" s="32"/>
      <c r="B115" s="28" t="s">
        <v>798</v>
      </c>
      <c r="C115" s="8"/>
      <c r="D115" s="37" t="s">
        <v>12</v>
      </c>
      <c r="E115" s="18"/>
      <c r="F115" s="18"/>
      <c r="G115" s="18"/>
      <c r="H115" s="18" t="s">
        <v>339</v>
      </c>
      <c r="I115" s="18" t="s">
        <v>818</v>
      </c>
      <c r="J115" s="18" t="s">
        <v>341</v>
      </c>
      <c r="K115" s="74" t="s">
        <v>831</v>
      </c>
      <c r="L115" s="74" t="s">
        <v>157</v>
      </c>
      <c r="M115" s="74" t="s">
        <v>830</v>
      </c>
      <c r="N115" s="44">
        <v>13640.51</v>
      </c>
      <c r="O115" s="44">
        <v>13640.51</v>
      </c>
      <c r="P115" s="45">
        <v>19300.9</v>
      </c>
      <c r="Q115" s="45">
        <v>26704.7</v>
      </c>
      <c r="R115" s="45">
        <v>35302.2</v>
      </c>
    </row>
    <row r="116" spans="1:18" s="130" customFormat="1" ht="60.75" customHeight="1">
      <c r="A116" s="32"/>
      <c r="B116" s="28" t="s">
        <v>844</v>
      </c>
      <c r="C116" s="8"/>
      <c r="D116" s="37" t="s">
        <v>898</v>
      </c>
      <c r="E116" s="18"/>
      <c r="F116" s="18"/>
      <c r="G116" s="18"/>
      <c r="H116" s="106"/>
      <c r="I116" s="106"/>
      <c r="J116" s="106"/>
      <c r="K116" s="74" t="s">
        <v>914</v>
      </c>
      <c r="L116" s="74" t="s">
        <v>666</v>
      </c>
      <c r="M116" s="74" t="s">
        <v>915</v>
      </c>
      <c r="N116" s="44">
        <f>84+42</f>
        <v>126</v>
      </c>
      <c r="O116" s="44">
        <f>84+42</f>
        <v>126</v>
      </c>
      <c r="P116" s="45">
        <v>0</v>
      </c>
      <c r="Q116" s="45">
        <v>0</v>
      </c>
      <c r="R116" s="45">
        <v>0</v>
      </c>
    </row>
    <row r="117" spans="1:18" s="130" customFormat="1" ht="58.5" customHeight="1">
      <c r="A117" s="32"/>
      <c r="B117" s="28" t="s">
        <v>851</v>
      </c>
      <c r="C117" s="8"/>
      <c r="D117" s="37" t="s">
        <v>12</v>
      </c>
      <c r="E117" s="18"/>
      <c r="F117" s="18"/>
      <c r="G117" s="18"/>
      <c r="H117" s="106"/>
      <c r="I117" s="106"/>
      <c r="J117" s="106"/>
      <c r="K117" s="74" t="s">
        <v>854</v>
      </c>
      <c r="L117" s="74" t="s">
        <v>666</v>
      </c>
      <c r="M117" s="74" t="s">
        <v>855</v>
      </c>
      <c r="N117" s="44">
        <v>25.08</v>
      </c>
      <c r="O117" s="44">
        <v>25.08</v>
      </c>
      <c r="P117" s="45">
        <v>0</v>
      </c>
      <c r="Q117" s="45">
        <v>0</v>
      </c>
      <c r="R117" s="45">
        <v>0</v>
      </c>
    </row>
    <row r="118" spans="1:18" s="130" customFormat="1" ht="86.25" customHeight="1">
      <c r="A118" s="32"/>
      <c r="B118" s="28" t="s">
        <v>852</v>
      </c>
      <c r="C118" s="8"/>
      <c r="D118" s="37" t="s">
        <v>12</v>
      </c>
      <c r="E118" s="18"/>
      <c r="F118" s="18"/>
      <c r="G118" s="18"/>
      <c r="H118" s="18" t="s">
        <v>339</v>
      </c>
      <c r="I118" s="18" t="s">
        <v>856</v>
      </c>
      <c r="J118" s="18" t="s">
        <v>341</v>
      </c>
      <c r="K118" s="74" t="s">
        <v>857</v>
      </c>
      <c r="L118" s="74" t="s">
        <v>666</v>
      </c>
      <c r="M118" s="74" t="s">
        <v>858</v>
      </c>
      <c r="N118" s="44">
        <v>13071.4</v>
      </c>
      <c r="O118" s="44">
        <v>13071.4</v>
      </c>
      <c r="P118" s="45">
        <v>0</v>
      </c>
      <c r="Q118" s="45">
        <v>0</v>
      </c>
      <c r="R118" s="45">
        <v>0</v>
      </c>
    </row>
    <row r="119" spans="1:18" s="130" customFormat="1" ht="42" customHeight="1">
      <c r="A119" s="195"/>
      <c r="B119" s="205" t="s">
        <v>954</v>
      </c>
      <c r="C119" s="8"/>
      <c r="D119" s="38" t="s">
        <v>179</v>
      </c>
      <c r="E119" s="18"/>
      <c r="F119" s="18"/>
      <c r="G119" s="116"/>
      <c r="H119" s="198" t="s">
        <v>1000</v>
      </c>
      <c r="I119" s="177" t="s">
        <v>200</v>
      </c>
      <c r="J119" s="177" t="s">
        <v>1001</v>
      </c>
      <c r="K119" s="177" t="s">
        <v>998</v>
      </c>
      <c r="L119" s="177" t="s">
        <v>666</v>
      </c>
      <c r="M119" s="177" t="s">
        <v>999</v>
      </c>
      <c r="N119" s="46">
        <f>297.5</f>
        <v>297.5</v>
      </c>
      <c r="O119" s="46">
        <v>297.5</v>
      </c>
      <c r="P119" s="49">
        <v>0</v>
      </c>
      <c r="Q119" s="49">
        <v>0</v>
      </c>
      <c r="R119" s="49">
        <v>0</v>
      </c>
    </row>
    <row r="120" spans="1:18" s="130" customFormat="1" ht="42" customHeight="1">
      <c r="A120" s="196"/>
      <c r="B120" s="206"/>
      <c r="C120" s="8"/>
      <c r="D120" s="41" t="s">
        <v>12</v>
      </c>
      <c r="E120" s="18"/>
      <c r="F120" s="18"/>
      <c r="G120" s="116"/>
      <c r="H120" s="198"/>
      <c r="I120" s="177"/>
      <c r="J120" s="177"/>
      <c r="K120" s="177"/>
      <c r="L120" s="177"/>
      <c r="M120" s="177"/>
      <c r="N120" s="51">
        <v>1868.9</v>
      </c>
      <c r="O120" s="51">
        <v>1868.9</v>
      </c>
      <c r="P120" s="52">
        <v>0</v>
      </c>
      <c r="Q120" s="52">
        <v>0</v>
      </c>
      <c r="R120" s="52">
        <v>0</v>
      </c>
    </row>
    <row r="121" spans="1:18" s="130" customFormat="1" ht="56.25" customHeight="1">
      <c r="A121" s="32"/>
      <c r="B121" s="28" t="s">
        <v>1122</v>
      </c>
      <c r="C121" s="8"/>
      <c r="D121" s="37" t="s">
        <v>4</v>
      </c>
      <c r="E121" s="18"/>
      <c r="F121" s="18"/>
      <c r="G121" s="116"/>
      <c r="H121" s="154" t="s">
        <v>1176</v>
      </c>
      <c r="I121" s="18" t="s">
        <v>1199</v>
      </c>
      <c r="J121" s="18" t="s">
        <v>329</v>
      </c>
      <c r="K121" s="18" t="s">
        <v>1200</v>
      </c>
      <c r="L121" s="18" t="s">
        <v>666</v>
      </c>
      <c r="M121" s="18" t="s">
        <v>1175</v>
      </c>
      <c r="N121" s="44">
        <v>2554.6</v>
      </c>
      <c r="O121" s="44">
        <v>64.80948</v>
      </c>
      <c r="P121" s="45">
        <v>0</v>
      </c>
      <c r="Q121" s="45">
        <v>0</v>
      </c>
      <c r="R121" s="45">
        <v>0</v>
      </c>
    </row>
    <row r="122" spans="1:18" s="130" customFormat="1" ht="146.25" customHeight="1">
      <c r="A122" s="195"/>
      <c r="B122" s="205" t="s">
        <v>956</v>
      </c>
      <c r="C122" s="8"/>
      <c r="D122" s="38" t="s">
        <v>179</v>
      </c>
      <c r="E122" s="18"/>
      <c r="F122" s="18"/>
      <c r="G122" s="116"/>
      <c r="H122" s="177" t="s">
        <v>1004</v>
      </c>
      <c r="I122" s="177" t="s">
        <v>200</v>
      </c>
      <c r="J122" s="177" t="s">
        <v>1005</v>
      </c>
      <c r="K122" s="178" t="s">
        <v>1002</v>
      </c>
      <c r="L122" s="178" t="s">
        <v>666</v>
      </c>
      <c r="M122" s="178" t="s">
        <v>1003</v>
      </c>
      <c r="N122" s="46">
        <v>49.1</v>
      </c>
      <c r="O122" s="46">
        <v>49.1</v>
      </c>
      <c r="P122" s="49">
        <v>0</v>
      </c>
      <c r="Q122" s="49">
        <v>0</v>
      </c>
      <c r="R122" s="49">
        <v>0</v>
      </c>
    </row>
    <row r="123" spans="1:18" s="130" customFormat="1" ht="48.75" customHeight="1">
      <c r="A123" s="196"/>
      <c r="B123" s="206"/>
      <c r="C123" s="8"/>
      <c r="D123" s="41" t="s">
        <v>12</v>
      </c>
      <c r="E123" s="18"/>
      <c r="F123" s="18"/>
      <c r="G123" s="116"/>
      <c r="H123" s="177"/>
      <c r="I123" s="177"/>
      <c r="J123" s="177"/>
      <c r="K123" s="178"/>
      <c r="L123" s="178"/>
      <c r="M123" s="178"/>
      <c r="N123" s="51">
        <v>4462.9</v>
      </c>
      <c r="O123" s="51">
        <v>3061.91329</v>
      </c>
      <c r="P123" s="52">
        <v>0</v>
      </c>
      <c r="Q123" s="52">
        <v>0</v>
      </c>
      <c r="R123" s="52">
        <v>0</v>
      </c>
    </row>
    <row r="124" spans="1:18" s="130" customFormat="1" ht="90.75" customHeight="1">
      <c r="A124" s="35"/>
      <c r="B124" s="27" t="s">
        <v>1144</v>
      </c>
      <c r="C124" s="8"/>
      <c r="D124" s="41" t="s">
        <v>12</v>
      </c>
      <c r="E124" s="18"/>
      <c r="F124" s="18"/>
      <c r="G124" s="116"/>
      <c r="H124" s="18" t="s">
        <v>339</v>
      </c>
      <c r="I124" s="18" t="s">
        <v>1217</v>
      </c>
      <c r="J124" s="18" t="s">
        <v>341</v>
      </c>
      <c r="K124" s="74" t="s">
        <v>1216</v>
      </c>
      <c r="L124" s="74" t="s">
        <v>666</v>
      </c>
      <c r="M124" s="74" t="s">
        <v>1003</v>
      </c>
      <c r="N124" s="51">
        <v>822</v>
      </c>
      <c r="O124" s="51">
        <v>822</v>
      </c>
      <c r="P124" s="52">
        <v>0</v>
      </c>
      <c r="Q124" s="52">
        <v>0</v>
      </c>
      <c r="R124" s="52">
        <v>0</v>
      </c>
    </row>
    <row r="125" spans="1:18" s="130" customFormat="1" ht="133.5" customHeight="1">
      <c r="A125" s="35"/>
      <c r="B125" s="27" t="s">
        <v>1143</v>
      </c>
      <c r="C125" s="8"/>
      <c r="D125" s="41" t="s">
        <v>12</v>
      </c>
      <c r="E125" s="18"/>
      <c r="F125" s="18"/>
      <c r="G125" s="116"/>
      <c r="H125" s="18" t="s">
        <v>1197</v>
      </c>
      <c r="I125" s="18" t="s">
        <v>200</v>
      </c>
      <c r="J125" s="18" t="s">
        <v>664</v>
      </c>
      <c r="K125" s="74" t="s">
        <v>1198</v>
      </c>
      <c r="L125" s="74" t="s">
        <v>666</v>
      </c>
      <c r="M125" s="74" t="s">
        <v>1196</v>
      </c>
      <c r="N125" s="51">
        <v>900</v>
      </c>
      <c r="O125" s="51">
        <v>900</v>
      </c>
      <c r="P125" s="52">
        <v>0</v>
      </c>
      <c r="Q125" s="52">
        <v>0</v>
      </c>
      <c r="R125" s="52">
        <v>0</v>
      </c>
    </row>
    <row r="126" spans="1:18" s="130" customFormat="1" ht="110.25" customHeight="1">
      <c r="A126" s="35"/>
      <c r="B126" s="27" t="s">
        <v>1142</v>
      </c>
      <c r="C126" s="8"/>
      <c r="D126" s="41" t="s">
        <v>12</v>
      </c>
      <c r="E126" s="18"/>
      <c r="F126" s="18"/>
      <c r="G126" s="116"/>
      <c r="H126" s="18"/>
      <c r="I126" s="18"/>
      <c r="J126" s="18"/>
      <c r="K126" s="74" t="s">
        <v>605</v>
      </c>
      <c r="L126" s="74" t="s">
        <v>666</v>
      </c>
      <c r="M126" s="74" t="s">
        <v>604</v>
      </c>
      <c r="N126" s="51">
        <v>28.05</v>
      </c>
      <c r="O126" s="51">
        <v>28.05</v>
      </c>
      <c r="P126" s="52">
        <v>0</v>
      </c>
      <c r="Q126" s="52">
        <v>0</v>
      </c>
      <c r="R126" s="52">
        <v>0</v>
      </c>
    </row>
    <row r="127" spans="1:18" s="130" customFormat="1" ht="48.75" customHeight="1">
      <c r="A127" s="35"/>
      <c r="B127" s="27" t="s">
        <v>1141</v>
      </c>
      <c r="C127" s="8"/>
      <c r="D127" s="41" t="s">
        <v>179</v>
      </c>
      <c r="E127" s="18"/>
      <c r="F127" s="18"/>
      <c r="G127" s="116"/>
      <c r="H127" s="18"/>
      <c r="I127" s="18"/>
      <c r="J127" s="18"/>
      <c r="K127" s="74" t="s">
        <v>607</v>
      </c>
      <c r="L127" s="74" t="s">
        <v>666</v>
      </c>
      <c r="M127" s="74" t="s">
        <v>479</v>
      </c>
      <c r="N127" s="51">
        <v>4500</v>
      </c>
      <c r="O127" s="51">
        <v>4500</v>
      </c>
      <c r="P127" s="52">
        <v>0</v>
      </c>
      <c r="Q127" s="52">
        <v>0</v>
      </c>
      <c r="R127" s="52">
        <v>0</v>
      </c>
    </row>
    <row r="128" spans="1:18" s="130" customFormat="1" ht="62.25" customHeight="1">
      <c r="A128" s="35"/>
      <c r="B128" s="27" t="s">
        <v>1140</v>
      </c>
      <c r="C128" s="8"/>
      <c r="D128" s="41" t="s">
        <v>179</v>
      </c>
      <c r="E128" s="18"/>
      <c r="F128" s="18"/>
      <c r="G128" s="116"/>
      <c r="H128" s="18"/>
      <c r="I128" s="18"/>
      <c r="J128" s="18"/>
      <c r="K128" s="74" t="s">
        <v>1195</v>
      </c>
      <c r="L128" s="74" t="s">
        <v>666</v>
      </c>
      <c r="M128" s="74" t="s">
        <v>1196</v>
      </c>
      <c r="N128" s="51">
        <v>478.03</v>
      </c>
      <c r="O128" s="51">
        <v>478.03</v>
      </c>
      <c r="P128" s="52">
        <v>0</v>
      </c>
      <c r="Q128" s="52">
        <v>0</v>
      </c>
      <c r="R128" s="52">
        <v>0</v>
      </c>
    </row>
    <row r="129" spans="1:18" s="130" customFormat="1" ht="24.75" customHeight="1">
      <c r="A129" s="32"/>
      <c r="B129" s="28" t="s">
        <v>1126</v>
      </c>
      <c r="C129" s="8"/>
      <c r="D129" s="37" t="s">
        <v>12</v>
      </c>
      <c r="E129" s="19"/>
      <c r="F129" s="19"/>
      <c r="G129" s="153"/>
      <c r="H129" s="19"/>
      <c r="I129" s="19"/>
      <c r="J129" s="19"/>
      <c r="K129" s="25"/>
      <c r="L129" s="25"/>
      <c r="M129" s="25"/>
      <c r="N129" s="44">
        <v>0</v>
      </c>
      <c r="O129" s="44">
        <v>0</v>
      </c>
      <c r="P129" s="45">
        <v>4000</v>
      </c>
      <c r="Q129" s="45">
        <v>8128</v>
      </c>
      <c r="R129" s="45">
        <v>10429.2</v>
      </c>
    </row>
    <row r="130" spans="1:18" s="129" customFormat="1" ht="36.75" customHeight="1">
      <c r="A130" s="31" t="s">
        <v>28</v>
      </c>
      <c r="B130" s="182" t="s">
        <v>1240</v>
      </c>
      <c r="C130" s="183"/>
      <c r="D130" s="183"/>
      <c r="E130" s="183"/>
      <c r="F130" s="183"/>
      <c r="G130" s="183"/>
      <c r="H130" s="183"/>
      <c r="I130" s="183"/>
      <c r="J130" s="183"/>
      <c r="K130" s="183"/>
      <c r="L130" s="183"/>
      <c r="M130" s="184"/>
      <c r="N130" s="43">
        <f>SUM(N131:N149)</f>
        <v>31285.36797</v>
      </c>
      <c r="O130" s="43">
        <f>SUM(O131:O149)</f>
        <v>30627.25943</v>
      </c>
      <c r="P130" s="43">
        <f>SUM(P131:P149)</f>
        <v>0</v>
      </c>
      <c r="Q130" s="43">
        <f>SUM(Q131:Q149)</f>
        <v>0</v>
      </c>
      <c r="R130" s="43">
        <f>SUM(R131:R149)</f>
        <v>0</v>
      </c>
    </row>
    <row r="131" spans="1:18" s="130" customFormat="1" ht="72" customHeight="1">
      <c r="A131" s="32"/>
      <c r="B131" s="30" t="s">
        <v>330</v>
      </c>
      <c r="C131" s="8"/>
      <c r="D131" s="37" t="s">
        <v>92</v>
      </c>
      <c r="E131" s="17" t="s">
        <v>27</v>
      </c>
      <c r="F131" s="17" t="s">
        <v>567</v>
      </c>
      <c r="G131" s="17" t="s">
        <v>517</v>
      </c>
      <c r="H131" s="17"/>
      <c r="I131" s="17"/>
      <c r="J131" s="17"/>
      <c r="K131" s="17" t="s">
        <v>726</v>
      </c>
      <c r="L131" s="17" t="s">
        <v>152</v>
      </c>
      <c r="M131" s="68" t="s">
        <v>284</v>
      </c>
      <c r="N131" s="44">
        <v>920</v>
      </c>
      <c r="O131" s="44">
        <v>670.40322</v>
      </c>
      <c r="P131" s="45">
        <v>0</v>
      </c>
      <c r="Q131" s="45">
        <v>0</v>
      </c>
      <c r="R131" s="45">
        <v>0</v>
      </c>
    </row>
    <row r="132" spans="1:18" s="130" customFormat="1" ht="49.5" customHeight="1">
      <c r="A132" s="195"/>
      <c r="B132" s="201" t="s">
        <v>441</v>
      </c>
      <c r="C132" s="8"/>
      <c r="D132" s="199" t="s">
        <v>92</v>
      </c>
      <c r="E132" s="177"/>
      <c r="F132" s="177"/>
      <c r="G132" s="177"/>
      <c r="H132" s="177"/>
      <c r="I132" s="177"/>
      <c r="J132" s="177"/>
      <c r="K132" s="18" t="s">
        <v>451</v>
      </c>
      <c r="L132" s="74" t="s">
        <v>69</v>
      </c>
      <c r="M132" s="78" t="s">
        <v>448</v>
      </c>
      <c r="N132" s="172">
        <f>1242.87797+2109.9</f>
        <v>3352.77797</v>
      </c>
      <c r="O132" s="172">
        <f>1179.87567+2083.30152</f>
        <v>3263.17719</v>
      </c>
      <c r="P132" s="207">
        <v>0</v>
      </c>
      <c r="Q132" s="207">
        <v>0</v>
      </c>
      <c r="R132" s="207">
        <v>0</v>
      </c>
    </row>
    <row r="133" spans="1:18" s="130" customFormat="1" ht="37.5" customHeight="1">
      <c r="A133" s="212"/>
      <c r="B133" s="235"/>
      <c r="C133" s="8"/>
      <c r="D133" s="218"/>
      <c r="E133" s="177"/>
      <c r="F133" s="177"/>
      <c r="G133" s="177"/>
      <c r="H133" s="177"/>
      <c r="I133" s="177"/>
      <c r="J133" s="177"/>
      <c r="K133" s="74" t="s">
        <v>452</v>
      </c>
      <c r="L133" s="74" t="s">
        <v>200</v>
      </c>
      <c r="M133" s="78" t="s">
        <v>414</v>
      </c>
      <c r="N133" s="174"/>
      <c r="O133" s="174"/>
      <c r="P133" s="208"/>
      <c r="Q133" s="208"/>
      <c r="R133" s="208"/>
    </row>
    <row r="134" spans="1:18" s="130" customFormat="1" ht="58.5" customHeight="1">
      <c r="A134" s="212"/>
      <c r="B134" s="235"/>
      <c r="C134" s="264"/>
      <c r="D134" s="218"/>
      <c r="E134" s="18" t="s">
        <v>192</v>
      </c>
      <c r="F134" s="18" t="s">
        <v>193</v>
      </c>
      <c r="G134" s="18" t="s">
        <v>195</v>
      </c>
      <c r="H134" s="177" t="s">
        <v>216</v>
      </c>
      <c r="I134" s="177" t="s">
        <v>96</v>
      </c>
      <c r="J134" s="177" t="s">
        <v>153</v>
      </c>
      <c r="K134" s="177" t="s">
        <v>501</v>
      </c>
      <c r="L134" s="177" t="s">
        <v>191</v>
      </c>
      <c r="M134" s="177" t="s">
        <v>26</v>
      </c>
      <c r="N134" s="174"/>
      <c r="O134" s="47"/>
      <c r="P134" s="208"/>
      <c r="Q134" s="208"/>
      <c r="R134" s="208"/>
    </row>
    <row r="135" spans="1:18" s="130" customFormat="1" ht="121.5" customHeight="1">
      <c r="A135" s="196"/>
      <c r="B135" s="202"/>
      <c r="C135" s="264"/>
      <c r="D135" s="200"/>
      <c r="E135" s="18" t="s">
        <v>33</v>
      </c>
      <c r="F135" s="18" t="s">
        <v>194</v>
      </c>
      <c r="G135" s="18" t="s">
        <v>95</v>
      </c>
      <c r="H135" s="177"/>
      <c r="I135" s="177"/>
      <c r="J135" s="177"/>
      <c r="K135" s="177"/>
      <c r="L135" s="177"/>
      <c r="M135" s="177"/>
      <c r="N135" s="173"/>
      <c r="O135" s="51"/>
      <c r="P135" s="209"/>
      <c r="Q135" s="209"/>
      <c r="R135" s="209"/>
    </row>
    <row r="136" spans="1:18" s="130" customFormat="1" ht="36" customHeight="1">
      <c r="A136" s="32"/>
      <c r="B136" s="7" t="s">
        <v>442</v>
      </c>
      <c r="C136" s="8"/>
      <c r="D136" s="37" t="s">
        <v>92</v>
      </c>
      <c r="E136" s="18"/>
      <c r="F136" s="18"/>
      <c r="G136" s="18"/>
      <c r="H136" s="18"/>
      <c r="I136" s="18"/>
      <c r="J136" s="18"/>
      <c r="K136" s="18" t="s">
        <v>446</v>
      </c>
      <c r="L136" s="18" t="s">
        <v>447</v>
      </c>
      <c r="M136" s="116" t="s">
        <v>781</v>
      </c>
      <c r="N136" s="44">
        <v>78.79</v>
      </c>
      <c r="O136" s="44">
        <v>78.79</v>
      </c>
      <c r="P136" s="45">
        <v>0</v>
      </c>
      <c r="Q136" s="45">
        <v>0</v>
      </c>
      <c r="R136" s="45">
        <v>0</v>
      </c>
    </row>
    <row r="137" spans="1:18" s="130" customFormat="1" ht="55.5" customHeight="1">
      <c r="A137" s="195"/>
      <c r="B137" s="201" t="s">
        <v>952</v>
      </c>
      <c r="C137" s="8"/>
      <c r="D137" s="71" t="s">
        <v>92</v>
      </c>
      <c r="E137" s="18"/>
      <c r="F137" s="18"/>
      <c r="G137" s="116"/>
      <c r="H137" s="198" t="s">
        <v>1010</v>
      </c>
      <c r="I137" s="177" t="s">
        <v>200</v>
      </c>
      <c r="J137" s="177" t="s">
        <v>1011</v>
      </c>
      <c r="K137" s="177" t="s">
        <v>1008</v>
      </c>
      <c r="L137" s="177" t="s">
        <v>396</v>
      </c>
      <c r="M137" s="177" t="s">
        <v>1009</v>
      </c>
      <c r="N137" s="46">
        <v>58</v>
      </c>
      <c r="O137" s="46">
        <v>58</v>
      </c>
      <c r="P137" s="49">
        <v>0</v>
      </c>
      <c r="Q137" s="49">
        <v>0</v>
      </c>
      <c r="R137" s="49">
        <v>0</v>
      </c>
    </row>
    <row r="138" spans="1:18" s="130" customFormat="1" ht="55.5" customHeight="1">
      <c r="A138" s="196"/>
      <c r="B138" s="202"/>
      <c r="C138" s="8"/>
      <c r="D138" s="72" t="s">
        <v>123</v>
      </c>
      <c r="E138" s="18"/>
      <c r="F138" s="18"/>
      <c r="G138" s="116"/>
      <c r="H138" s="198"/>
      <c r="I138" s="177"/>
      <c r="J138" s="177"/>
      <c r="K138" s="177"/>
      <c r="L138" s="177"/>
      <c r="M138" s="177"/>
      <c r="N138" s="51">
        <v>42</v>
      </c>
      <c r="O138" s="51">
        <v>42</v>
      </c>
      <c r="P138" s="52">
        <v>0</v>
      </c>
      <c r="Q138" s="52">
        <v>0</v>
      </c>
      <c r="R138" s="52">
        <v>0</v>
      </c>
    </row>
    <row r="139" spans="1:18" s="130" customFormat="1" ht="37.5" customHeight="1">
      <c r="A139" s="32"/>
      <c r="B139" s="7" t="s">
        <v>248</v>
      </c>
      <c r="C139" s="8"/>
      <c r="D139" s="37" t="s">
        <v>92</v>
      </c>
      <c r="E139" s="18"/>
      <c r="F139" s="18"/>
      <c r="G139" s="18"/>
      <c r="H139" s="18"/>
      <c r="I139" s="18"/>
      <c r="J139" s="18"/>
      <c r="K139" s="18" t="s">
        <v>283</v>
      </c>
      <c r="L139" s="18" t="s">
        <v>152</v>
      </c>
      <c r="M139" s="116" t="s">
        <v>284</v>
      </c>
      <c r="N139" s="44">
        <v>96</v>
      </c>
      <c r="O139" s="44">
        <v>89.59794</v>
      </c>
      <c r="P139" s="45">
        <v>0</v>
      </c>
      <c r="Q139" s="45">
        <v>0</v>
      </c>
      <c r="R139" s="45">
        <v>0</v>
      </c>
    </row>
    <row r="140" spans="1:18" s="130" customFormat="1" ht="38.25" customHeight="1">
      <c r="A140" s="35"/>
      <c r="B140" s="7" t="s">
        <v>954</v>
      </c>
      <c r="C140" s="8"/>
      <c r="D140" s="37" t="s">
        <v>123</v>
      </c>
      <c r="E140" s="177"/>
      <c r="F140" s="177"/>
      <c r="G140" s="197"/>
      <c r="H140" s="198" t="s">
        <v>1000</v>
      </c>
      <c r="I140" s="177" t="s">
        <v>200</v>
      </c>
      <c r="J140" s="177" t="s">
        <v>1001</v>
      </c>
      <c r="K140" s="177" t="s">
        <v>998</v>
      </c>
      <c r="L140" s="177" t="s">
        <v>666</v>
      </c>
      <c r="M140" s="177" t="s">
        <v>999</v>
      </c>
      <c r="N140" s="44">
        <v>566.2</v>
      </c>
      <c r="O140" s="44">
        <v>566.2</v>
      </c>
      <c r="P140" s="45">
        <v>0</v>
      </c>
      <c r="Q140" s="45">
        <v>0</v>
      </c>
      <c r="R140" s="45">
        <v>0</v>
      </c>
    </row>
    <row r="141" spans="1:18" s="131" customFormat="1" ht="52.5" customHeight="1">
      <c r="A141" s="147"/>
      <c r="B141" s="28" t="s">
        <v>957</v>
      </c>
      <c r="C141" s="11"/>
      <c r="D141" s="40" t="s">
        <v>123</v>
      </c>
      <c r="E141" s="177"/>
      <c r="F141" s="177"/>
      <c r="G141" s="197"/>
      <c r="H141" s="198"/>
      <c r="I141" s="177"/>
      <c r="J141" s="177"/>
      <c r="K141" s="177"/>
      <c r="L141" s="177"/>
      <c r="M141" s="177"/>
      <c r="N141" s="44">
        <v>62.9</v>
      </c>
      <c r="O141" s="44">
        <v>62.9</v>
      </c>
      <c r="P141" s="44">
        <v>0</v>
      </c>
      <c r="Q141" s="44">
        <v>0</v>
      </c>
      <c r="R141" s="44">
        <v>0</v>
      </c>
    </row>
    <row r="142" spans="1:18" s="130" customFormat="1" ht="42.75" customHeight="1">
      <c r="A142" s="195"/>
      <c r="B142" s="201" t="s">
        <v>429</v>
      </c>
      <c r="C142" s="15"/>
      <c r="D142" s="38" t="s">
        <v>92</v>
      </c>
      <c r="E142" s="18"/>
      <c r="F142" s="18"/>
      <c r="G142" s="18"/>
      <c r="H142" s="18"/>
      <c r="I142" s="18"/>
      <c r="J142" s="18"/>
      <c r="K142" s="177" t="s">
        <v>450</v>
      </c>
      <c r="L142" s="177" t="s">
        <v>200</v>
      </c>
      <c r="M142" s="197" t="s">
        <v>448</v>
      </c>
      <c r="N142" s="46">
        <v>8021.9</v>
      </c>
      <c r="O142" s="46">
        <v>7828.67608</v>
      </c>
      <c r="P142" s="46">
        <v>0</v>
      </c>
      <c r="Q142" s="46">
        <v>0</v>
      </c>
      <c r="R142" s="46">
        <v>0</v>
      </c>
    </row>
    <row r="143" spans="1:18" s="130" customFormat="1" ht="42.75" customHeight="1">
      <c r="A143" s="196"/>
      <c r="B143" s="202"/>
      <c r="C143" s="15"/>
      <c r="D143" s="41" t="s">
        <v>123</v>
      </c>
      <c r="E143" s="18"/>
      <c r="F143" s="18"/>
      <c r="G143" s="18"/>
      <c r="H143" s="18"/>
      <c r="I143" s="18"/>
      <c r="J143" s="18"/>
      <c r="K143" s="177"/>
      <c r="L143" s="177"/>
      <c r="M143" s="197"/>
      <c r="N143" s="51">
        <v>2000</v>
      </c>
      <c r="O143" s="51">
        <v>2000</v>
      </c>
      <c r="P143" s="51">
        <v>0</v>
      </c>
      <c r="Q143" s="51">
        <v>0</v>
      </c>
      <c r="R143" s="51">
        <v>0</v>
      </c>
    </row>
    <row r="144" spans="1:18" s="130" customFormat="1" ht="42" customHeight="1">
      <c r="A144" s="263"/>
      <c r="B144" s="254" t="s">
        <v>453</v>
      </c>
      <c r="C144" s="8"/>
      <c r="D144" s="38" t="s">
        <v>92</v>
      </c>
      <c r="E144" s="177"/>
      <c r="F144" s="177"/>
      <c r="G144" s="177"/>
      <c r="H144" s="177"/>
      <c r="I144" s="177"/>
      <c r="J144" s="177"/>
      <c r="K144" s="178" t="s">
        <v>454</v>
      </c>
      <c r="L144" s="178" t="s">
        <v>69</v>
      </c>
      <c r="M144" s="265" t="s">
        <v>448</v>
      </c>
      <c r="N144" s="46"/>
      <c r="O144" s="46"/>
      <c r="P144" s="46"/>
      <c r="Q144" s="46"/>
      <c r="R144" s="46"/>
    </row>
    <row r="145" spans="1:18" s="130" customFormat="1" ht="42" customHeight="1">
      <c r="A145" s="263"/>
      <c r="B145" s="254"/>
      <c r="C145" s="8"/>
      <c r="D145" s="41" t="s">
        <v>123</v>
      </c>
      <c r="E145" s="177"/>
      <c r="F145" s="177"/>
      <c r="G145" s="177"/>
      <c r="H145" s="177"/>
      <c r="I145" s="177"/>
      <c r="J145" s="177"/>
      <c r="K145" s="178"/>
      <c r="L145" s="178"/>
      <c r="M145" s="265"/>
      <c r="N145" s="51">
        <v>188</v>
      </c>
      <c r="O145" s="51">
        <v>188</v>
      </c>
      <c r="P145" s="51">
        <v>0</v>
      </c>
      <c r="Q145" s="51">
        <v>0</v>
      </c>
      <c r="R145" s="51">
        <v>0</v>
      </c>
    </row>
    <row r="146" spans="1:18" s="130" customFormat="1" ht="76.5" customHeight="1">
      <c r="A146" s="32"/>
      <c r="B146" s="7" t="s">
        <v>617</v>
      </c>
      <c r="C146" s="8"/>
      <c r="D146" s="41" t="s">
        <v>92</v>
      </c>
      <c r="E146" s="18"/>
      <c r="F146" s="18"/>
      <c r="G146" s="18"/>
      <c r="H146" s="18"/>
      <c r="I146" s="18"/>
      <c r="J146" s="18"/>
      <c r="K146" s="74" t="s">
        <v>759</v>
      </c>
      <c r="L146" s="74" t="s">
        <v>69</v>
      </c>
      <c r="M146" s="78" t="s">
        <v>760</v>
      </c>
      <c r="N146" s="51">
        <v>10994</v>
      </c>
      <c r="O146" s="51">
        <v>10994</v>
      </c>
      <c r="P146" s="51">
        <v>0</v>
      </c>
      <c r="Q146" s="51">
        <v>0</v>
      </c>
      <c r="R146" s="51">
        <v>0</v>
      </c>
    </row>
    <row r="147" spans="1:18" s="130" customFormat="1" ht="123.75" customHeight="1">
      <c r="A147" s="32"/>
      <c r="B147" s="7" t="s">
        <v>770</v>
      </c>
      <c r="C147" s="8"/>
      <c r="D147" s="37" t="s">
        <v>209</v>
      </c>
      <c r="E147" s="18"/>
      <c r="F147" s="18"/>
      <c r="G147" s="18"/>
      <c r="H147" s="18" t="s">
        <v>961</v>
      </c>
      <c r="I147" s="18" t="s">
        <v>962</v>
      </c>
      <c r="J147" s="18" t="s">
        <v>1095</v>
      </c>
      <c r="K147" s="18" t="s">
        <v>964</v>
      </c>
      <c r="L147" s="18" t="s">
        <v>666</v>
      </c>
      <c r="M147" s="78" t="s">
        <v>963</v>
      </c>
      <c r="N147" s="44">
        <v>4655</v>
      </c>
      <c r="O147" s="44">
        <v>4535.715</v>
      </c>
      <c r="P147" s="44">
        <v>0</v>
      </c>
      <c r="Q147" s="44">
        <v>0</v>
      </c>
      <c r="R147" s="44">
        <v>0</v>
      </c>
    </row>
    <row r="148" spans="1:18" s="130" customFormat="1" ht="96.75" customHeight="1">
      <c r="A148" s="32"/>
      <c r="B148" s="7" t="s">
        <v>769</v>
      </c>
      <c r="C148" s="8"/>
      <c r="D148" s="37" t="s">
        <v>123</v>
      </c>
      <c r="E148" s="18"/>
      <c r="F148" s="18"/>
      <c r="G148" s="18"/>
      <c r="H148" s="106" t="s">
        <v>608</v>
      </c>
      <c r="I148" s="106" t="s">
        <v>609</v>
      </c>
      <c r="J148" s="106" t="s">
        <v>610</v>
      </c>
      <c r="K148" s="74" t="s">
        <v>809</v>
      </c>
      <c r="L148" s="74" t="s">
        <v>666</v>
      </c>
      <c r="M148" s="78" t="s">
        <v>810</v>
      </c>
      <c r="N148" s="44">
        <v>99.8</v>
      </c>
      <c r="O148" s="44">
        <v>99.8</v>
      </c>
      <c r="P148" s="44">
        <v>0</v>
      </c>
      <c r="Q148" s="44">
        <v>0</v>
      </c>
      <c r="R148" s="44">
        <v>0</v>
      </c>
    </row>
    <row r="149" spans="1:18" s="131" customFormat="1" ht="86.25" customHeight="1">
      <c r="A149" s="147"/>
      <c r="B149" s="28" t="s">
        <v>850</v>
      </c>
      <c r="C149" s="11"/>
      <c r="D149" s="40" t="s">
        <v>123</v>
      </c>
      <c r="E149" s="19"/>
      <c r="F149" s="19"/>
      <c r="G149" s="19"/>
      <c r="H149" s="102" t="s">
        <v>911</v>
      </c>
      <c r="I149" s="102" t="s">
        <v>912</v>
      </c>
      <c r="J149" s="102" t="s">
        <v>913</v>
      </c>
      <c r="K149" s="25" t="s">
        <v>863</v>
      </c>
      <c r="L149" s="25" t="s">
        <v>666</v>
      </c>
      <c r="M149" s="60" t="s">
        <v>864</v>
      </c>
      <c r="N149" s="44">
        <v>150</v>
      </c>
      <c r="O149" s="44">
        <v>150</v>
      </c>
      <c r="P149" s="44">
        <v>0</v>
      </c>
      <c r="Q149" s="44">
        <v>0</v>
      </c>
      <c r="R149" s="44">
        <v>0</v>
      </c>
    </row>
    <row r="150" spans="1:18" s="131" customFormat="1" ht="26.25" customHeight="1">
      <c r="A150" s="31" t="s">
        <v>1241</v>
      </c>
      <c r="B150" s="239" t="s">
        <v>1242</v>
      </c>
      <c r="C150" s="240"/>
      <c r="D150" s="240"/>
      <c r="E150" s="240"/>
      <c r="F150" s="240"/>
      <c r="G150" s="240"/>
      <c r="H150" s="240"/>
      <c r="I150" s="240"/>
      <c r="J150" s="240"/>
      <c r="K150" s="240"/>
      <c r="L150" s="240"/>
      <c r="M150" s="241"/>
      <c r="N150" s="43"/>
      <c r="O150" s="43"/>
      <c r="P150" s="43"/>
      <c r="Q150" s="43"/>
      <c r="R150" s="43"/>
    </row>
    <row r="151" spans="1:18" s="129" customFormat="1" ht="12.75" customHeight="1">
      <c r="A151" s="31" t="s">
        <v>234</v>
      </c>
      <c r="B151" s="231" t="s">
        <v>173</v>
      </c>
      <c r="C151" s="232"/>
      <c r="D151" s="232"/>
      <c r="E151" s="232"/>
      <c r="F151" s="232"/>
      <c r="G151" s="232"/>
      <c r="H151" s="232"/>
      <c r="I151" s="232"/>
      <c r="J151" s="232"/>
      <c r="K151" s="232"/>
      <c r="L151" s="232"/>
      <c r="M151" s="233"/>
      <c r="N151" s="43">
        <f>SUM(N152:N153)</f>
        <v>2216.1400000000003</v>
      </c>
      <c r="O151" s="43">
        <f>SUM(O152:O153)</f>
        <v>2216.1400000000003</v>
      </c>
      <c r="P151" s="43">
        <f>SUM(P152:P153)</f>
        <v>4520.5</v>
      </c>
      <c r="Q151" s="43">
        <f>SUM(Q152:Q153)</f>
        <v>2010</v>
      </c>
      <c r="R151" s="43">
        <f>SUM(R152:R153)</f>
        <v>2010</v>
      </c>
    </row>
    <row r="152" spans="1:18" s="130" customFormat="1" ht="71.25" customHeight="1">
      <c r="A152" s="32"/>
      <c r="B152" s="7" t="s">
        <v>10</v>
      </c>
      <c r="C152" s="8"/>
      <c r="D152" s="37" t="s">
        <v>11</v>
      </c>
      <c r="E152" s="175" t="s">
        <v>27</v>
      </c>
      <c r="F152" s="175" t="s">
        <v>568</v>
      </c>
      <c r="G152" s="175" t="s">
        <v>517</v>
      </c>
      <c r="H152" s="175"/>
      <c r="I152" s="175"/>
      <c r="J152" s="175"/>
      <c r="K152" s="175" t="s">
        <v>1192</v>
      </c>
      <c r="L152" s="175" t="s">
        <v>30</v>
      </c>
      <c r="M152" s="175" t="s">
        <v>130</v>
      </c>
      <c r="N152" s="44">
        <v>2006.14</v>
      </c>
      <c r="O152" s="44">
        <v>2006.14</v>
      </c>
      <c r="P152" s="45">
        <f>2010+2510.5</f>
        <v>4520.5</v>
      </c>
      <c r="Q152" s="45">
        <v>2010</v>
      </c>
      <c r="R152" s="45">
        <v>2010</v>
      </c>
    </row>
    <row r="153" spans="1:18" s="130" customFormat="1" ht="74.25" customHeight="1">
      <c r="A153" s="32"/>
      <c r="B153" s="7" t="s">
        <v>1039</v>
      </c>
      <c r="C153" s="8"/>
      <c r="D153" s="37" t="s">
        <v>11</v>
      </c>
      <c r="E153" s="176"/>
      <c r="F153" s="176"/>
      <c r="G153" s="176"/>
      <c r="H153" s="176"/>
      <c r="I153" s="176"/>
      <c r="J153" s="176"/>
      <c r="K153" s="176"/>
      <c r="L153" s="176"/>
      <c r="M153" s="176"/>
      <c r="N153" s="44">
        <v>210</v>
      </c>
      <c r="O153" s="44">
        <v>210</v>
      </c>
      <c r="P153" s="45">
        <v>0</v>
      </c>
      <c r="Q153" s="45">
        <v>0</v>
      </c>
      <c r="R153" s="45">
        <v>0</v>
      </c>
    </row>
    <row r="154" spans="1:18" s="131" customFormat="1" ht="38.25" customHeight="1">
      <c r="A154" s="31" t="s">
        <v>105</v>
      </c>
      <c r="B154" s="182" t="s">
        <v>633</v>
      </c>
      <c r="C154" s="183"/>
      <c r="D154" s="183"/>
      <c r="E154" s="183"/>
      <c r="F154" s="183"/>
      <c r="G154" s="183"/>
      <c r="H154" s="183"/>
      <c r="I154" s="183"/>
      <c r="J154" s="183"/>
      <c r="K154" s="183"/>
      <c r="L154" s="183"/>
      <c r="M154" s="184"/>
      <c r="N154" s="43"/>
      <c r="O154" s="43"/>
      <c r="P154" s="43"/>
      <c r="Q154" s="43"/>
      <c r="R154" s="43"/>
    </row>
    <row r="155" spans="1:18" s="129" customFormat="1" ht="24.75" customHeight="1">
      <c r="A155" s="31" t="s">
        <v>52</v>
      </c>
      <c r="B155" s="182" t="s">
        <v>1243</v>
      </c>
      <c r="C155" s="183"/>
      <c r="D155" s="183"/>
      <c r="E155" s="183"/>
      <c r="F155" s="183"/>
      <c r="G155" s="183"/>
      <c r="H155" s="183"/>
      <c r="I155" s="183"/>
      <c r="J155" s="183"/>
      <c r="K155" s="183"/>
      <c r="L155" s="183"/>
      <c r="M155" s="184"/>
      <c r="N155" s="50"/>
      <c r="O155" s="50"/>
      <c r="P155" s="63"/>
      <c r="Q155" s="63"/>
      <c r="R155" s="63"/>
    </row>
    <row r="156" spans="1:18" s="129" customFormat="1" ht="12.75" customHeight="1">
      <c r="A156" s="31" t="s">
        <v>38</v>
      </c>
      <c r="B156" s="182" t="s">
        <v>77</v>
      </c>
      <c r="C156" s="183"/>
      <c r="D156" s="183"/>
      <c r="E156" s="183"/>
      <c r="F156" s="183"/>
      <c r="G156" s="183"/>
      <c r="H156" s="183"/>
      <c r="I156" s="183"/>
      <c r="J156" s="183"/>
      <c r="K156" s="183"/>
      <c r="L156" s="183"/>
      <c r="M156" s="184"/>
      <c r="N156" s="43">
        <f>SUM(N157:N161)</f>
        <v>2948.0640000000003</v>
      </c>
      <c r="O156" s="43">
        <f>SUM(O157:O161)</f>
        <v>2941.11888</v>
      </c>
      <c r="P156" s="43">
        <f>SUM(P157:P161)</f>
        <v>3348.1</v>
      </c>
      <c r="Q156" s="43">
        <f>SUM(Q157:Q161)</f>
        <v>3672.8</v>
      </c>
      <c r="R156" s="43">
        <f>SUM(R157:R161)</f>
        <v>4425.7</v>
      </c>
    </row>
    <row r="157" spans="1:18" s="130" customFormat="1" ht="59.25" customHeight="1">
      <c r="A157" s="195"/>
      <c r="B157" s="201" t="s">
        <v>417</v>
      </c>
      <c r="C157" s="8"/>
      <c r="D157" s="38" t="s">
        <v>250</v>
      </c>
      <c r="E157" s="17" t="s">
        <v>27</v>
      </c>
      <c r="F157" s="17" t="s">
        <v>569</v>
      </c>
      <c r="G157" s="17" t="s">
        <v>517</v>
      </c>
      <c r="H157" s="17"/>
      <c r="I157" s="17"/>
      <c r="J157" s="17"/>
      <c r="K157" s="17" t="s">
        <v>231</v>
      </c>
      <c r="L157" s="17" t="s">
        <v>217</v>
      </c>
      <c r="M157" s="17" t="s">
        <v>26</v>
      </c>
      <c r="N157" s="46">
        <f>2526+89.808</f>
        <v>2615.808</v>
      </c>
      <c r="O157" s="46">
        <f>2519.05488+89.808</f>
        <v>2608.86288</v>
      </c>
      <c r="P157" s="49">
        <f>2708.1+200</f>
        <v>2908.1</v>
      </c>
      <c r="Q157" s="49">
        <v>2942</v>
      </c>
      <c r="R157" s="49">
        <v>3353.5</v>
      </c>
    </row>
    <row r="158" spans="1:18" s="130" customFormat="1" ht="69" customHeight="1">
      <c r="A158" s="212"/>
      <c r="B158" s="235"/>
      <c r="C158" s="264"/>
      <c r="D158" s="218"/>
      <c r="E158" s="18" t="s">
        <v>192</v>
      </c>
      <c r="F158" s="18" t="s">
        <v>534</v>
      </c>
      <c r="G158" s="18" t="s">
        <v>195</v>
      </c>
      <c r="H158" s="177" t="s">
        <v>216</v>
      </c>
      <c r="I158" s="177" t="s">
        <v>96</v>
      </c>
      <c r="J158" s="177" t="s">
        <v>153</v>
      </c>
      <c r="K158" s="177" t="s">
        <v>436</v>
      </c>
      <c r="L158" s="177" t="s">
        <v>191</v>
      </c>
      <c r="M158" s="177" t="s">
        <v>26</v>
      </c>
      <c r="N158" s="174"/>
      <c r="O158" s="47"/>
      <c r="P158" s="208"/>
      <c r="Q158" s="208"/>
      <c r="R158" s="208"/>
    </row>
    <row r="159" spans="1:18" s="130" customFormat="1" ht="111" customHeight="1">
      <c r="A159" s="196"/>
      <c r="B159" s="202"/>
      <c r="C159" s="264"/>
      <c r="D159" s="200"/>
      <c r="E159" s="18" t="s">
        <v>33</v>
      </c>
      <c r="F159" s="18" t="s">
        <v>194</v>
      </c>
      <c r="G159" s="18" t="s">
        <v>95</v>
      </c>
      <c r="H159" s="177"/>
      <c r="I159" s="177"/>
      <c r="J159" s="177"/>
      <c r="K159" s="177"/>
      <c r="L159" s="177"/>
      <c r="M159" s="177"/>
      <c r="N159" s="173"/>
      <c r="O159" s="51"/>
      <c r="P159" s="209"/>
      <c r="Q159" s="209"/>
      <c r="R159" s="209"/>
    </row>
    <row r="160" spans="1:18" s="130" customFormat="1" ht="111" customHeight="1">
      <c r="A160" s="35"/>
      <c r="B160" s="7" t="s">
        <v>952</v>
      </c>
      <c r="C160" s="8"/>
      <c r="D160" s="37" t="s">
        <v>250</v>
      </c>
      <c r="E160" s="18"/>
      <c r="F160" s="18"/>
      <c r="G160" s="116"/>
      <c r="H160" s="154" t="s">
        <v>1010</v>
      </c>
      <c r="I160" s="18" t="s">
        <v>200</v>
      </c>
      <c r="J160" s="18" t="s">
        <v>1011</v>
      </c>
      <c r="K160" s="18" t="s">
        <v>1008</v>
      </c>
      <c r="L160" s="18" t="s">
        <v>396</v>
      </c>
      <c r="M160" s="18" t="s">
        <v>1009</v>
      </c>
      <c r="N160" s="44">
        <v>9.4</v>
      </c>
      <c r="O160" s="44">
        <v>9.4</v>
      </c>
      <c r="P160" s="45">
        <v>0</v>
      </c>
      <c r="Q160" s="45">
        <v>0</v>
      </c>
      <c r="R160" s="45">
        <v>0</v>
      </c>
    </row>
    <row r="161" spans="1:18" s="130" customFormat="1" ht="122.25" customHeight="1">
      <c r="A161" s="32"/>
      <c r="B161" s="7" t="s">
        <v>953</v>
      </c>
      <c r="C161" s="8"/>
      <c r="D161" s="37" t="s">
        <v>250</v>
      </c>
      <c r="E161" s="19"/>
      <c r="F161" s="19"/>
      <c r="G161" s="19"/>
      <c r="H161" s="102" t="s">
        <v>428</v>
      </c>
      <c r="I161" s="102" t="s">
        <v>969</v>
      </c>
      <c r="J161" s="102" t="s">
        <v>341</v>
      </c>
      <c r="K161" s="19" t="s">
        <v>1225</v>
      </c>
      <c r="L161" s="19" t="s">
        <v>666</v>
      </c>
      <c r="M161" s="19" t="s">
        <v>968</v>
      </c>
      <c r="N161" s="44">
        <v>322.856</v>
      </c>
      <c r="O161" s="44">
        <v>322.856</v>
      </c>
      <c r="P161" s="45">
        <v>440</v>
      </c>
      <c r="Q161" s="45">
        <v>730.8</v>
      </c>
      <c r="R161" s="45">
        <v>1072.2</v>
      </c>
    </row>
    <row r="162" spans="1:18" s="129" customFormat="1" ht="12.75" customHeight="1">
      <c r="A162" s="31" t="s">
        <v>107</v>
      </c>
      <c r="B162" s="182" t="s">
        <v>149</v>
      </c>
      <c r="C162" s="183"/>
      <c r="D162" s="183"/>
      <c r="E162" s="183"/>
      <c r="F162" s="183"/>
      <c r="G162" s="183"/>
      <c r="H162" s="183"/>
      <c r="I162" s="183"/>
      <c r="J162" s="183"/>
      <c r="K162" s="183"/>
      <c r="L162" s="183"/>
      <c r="M162" s="184"/>
      <c r="N162" s="50"/>
      <c r="O162" s="50"/>
      <c r="P162" s="63"/>
      <c r="Q162" s="63"/>
      <c r="R162" s="63"/>
    </row>
    <row r="163" spans="1:18" s="129" customFormat="1" ht="12.75" customHeight="1">
      <c r="A163" s="31" t="s">
        <v>48</v>
      </c>
      <c r="B163" s="182" t="s">
        <v>49</v>
      </c>
      <c r="C163" s="183"/>
      <c r="D163" s="183"/>
      <c r="E163" s="183"/>
      <c r="F163" s="183"/>
      <c r="G163" s="183"/>
      <c r="H163" s="183"/>
      <c r="I163" s="183"/>
      <c r="J163" s="183"/>
      <c r="K163" s="183"/>
      <c r="L163" s="183"/>
      <c r="M163" s="184"/>
      <c r="N163" s="43">
        <f>SUM(N164:N165)</f>
        <v>3299.3</v>
      </c>
      <c r="O163" s="43">
        <f>SUM(O164:O165)</f>
        <v>3299.3</v>
      </c>
      <c r="P163" s="43">
        <f>SUM(P164:P165)</f>
        <v>770</v>
      </c>
      <c r="Q163" s="43">
        <f>SUM(Q164:Q165)</f>
        <v>800</v>
      </c>
      <c r="R163" s="43">
        <f>SUM(R164:R165)</f>
        <v>850</v>
      </c>
    </row>
    <row r="164" spans="1:18" s="129" customFormat="1" ht="85.5" customHeight="1">
      <c r="A164" s="32"/>
      <c r="B164" s="7" t="s">
        <v>618</v>
      </c>
      <c r="C164" s="8"/>
      <c r="D164" s="199" t="s">
        <v>180</v>
      </c>
      <c r="E164" s="175" t="s">
        <v>27</v>
      </c>
      <c r="F164" s="175" t="s">
        <v>1257</v>
      </c>
      <c r="G164" s="175" t="s">
        <v>517</v>
      </c>
      <c r="H164" s="175" t="s">
        <v>916</v>
      </c>
      <c r="I164" s="175" t="s">
        <v>666</v>
      </c>
      <c r="J164" s="175" t="s">
        <v>282</v>
      </c>
      <c r="K164" s="18" t="s">
        <v>1285</v>
      </c>
      <c r="L164" s="18" t="s">
        <v>666</v>
      </c>
      <c r="M164" s="18" t="s">
        <v>752</v>
      </c>
      <c r="N164" s="44">
        <f>(488213+31787)/1000</f>
        <v>520</v>
      </c>
      <c r="O164" s="44">
        <f>488.213+31.787</f>
        <v>520</v>
      </c>
      <c r="P164" s="45">
        <v>770</v>
      </c>
      <c r="Q164" s="45">
        <v>800</v>
      </c>
      <c r="R164" s="45">
        <v>850</v>
      </c>
    </row>
    <row r="165" spans="1:18" s="129" customFormat="1" ht="62.25" customHeight="1">
      <c r="A165" s="32"/>
      <c r="B165" s="28" t="s">
        <v>499</v>
      </c>
      <c r="C165" s="8"/>
      <c r="D165" s="200"/>
      <c r="E165" s="176"/>
      <c r="F165" s="176"/>
      <c r="G165" s="176"/>
      <c r="H165" s="176"/>
      <c r="I165" s="176"/>
      <c r="J165" s="176"/>
      <c r="K165" s="19" t="s">
        <v>919</v>
      </c>
      <c r="L165" s="18" t="s">
        <v>666</v>
      </c>
      <c r="M165" s="126" t="s">
        <v>918</v>
      </c>
      <c r="N165" s="44">
        <v>2779.3</v>
      </c>
      <c r="O165" s="44">
        <v>2779.3</v>
      </c>
      <c r="P165" s="45">
        <v>0</v>
      </c>
      <c r="Q165" s="45">
        <v>0</v>
      </c>
      <c r="R165" s="45">
        <v>0</v>
      </c>
    </row>
    <row r="166" spans="1:18" s="129" customFormat="1" ht="13.5" customHeight="1">
      <c r="A166" s="31" t="s">
        <v>113</v>
      </c>
      <c r="B166" s="182" t="s">
        <v>75</v>
      </c>
      <c r="C166" s="183"/>
      <c r="D166" s="183"/>
      <c r="E166" s="183"/>
      <c r="F166" s="183"/>
      <c r="G166" s="183"/>
      <c r="H166" s="183"/>
      <c r="I166" s="183"/>
      <c r="J166" s="183"/>
      <c r="K166" s="183"/>
      <c r="L166" s="183"/>
      <c r="M166" s="184"/>
      <c r="N166" s="43"/>
      <c r="O166" s="43"/>
      <c r="P166" s="43"/>
      <c r="Q166" s="43"/>
      <c r="R166" s="43"/>
    </row>
    <row r="167" spans="1:18" s="131" customFormat="1" ht="13.5" customHeight="1">
      <c r="A167" s="31" t="s">
        <v>109</v>
      </c>
      <c r="B167" s="182" t="s">
        <v>230</v>
      </c>
      <c r="C167" s="183"/>
      <c r="D167" s="183"/>
      <c r="E167" s="183"/>
      <c r="F167" s="183"/>
      <c r="G167" s="183"/>
      <c r="H167" s="183"/>
      <c r="I167" s="183"/>
      <c r="J167" s="183"/>
      <c r="K167" s="183"/>
      <c r="L167" s="183"/>
      <c r="M167" s="184"/>
      <c r="N167" s="43">
        <f>SUM(N168:N170)</f>
        <v>196.623</v>
      </c>
      <c r="O167" s="43">
        <f>SUM(O168:O170)</f>
        <v>186.24577</v>
      </c>
      <c r="P167" s="43">
        <f>SUM(P168:P170)</f>
        <v>2236</v>
      </c>
      <c r="Q167" s="43">
        <f>SUM(Q168:Q170)</f>
        <v>2236</v>
      </c>
      <c r="R167" s="43">
        <f>SUM(R168:R170)</f>
        <v>2236</v>
      </c>
    </row>
    <row r="168" spans="1:18" s="131" customFormat="1" ht="84" customHeight="1">
      <c r="A168" s="81"/>
      <c r="B168" s="28" t="s">
        <v>488</v>
      </c>
      <c r="C168" s="11"/>
      <c r="D168" s="83" t="s">
        <v>141</v>
      </c>
      <c r="E168" s="17" t="s">
        <v>27</v>
      </c>
      <c r="F168" s="17" t="s">
        <v>492</v>
      </c>
      <c r="G168" s="17" t="s">
        <v>517</v>
      </c>
      <c r="H168" s="79" t="s">
        <v>571</v>
      </c>
      <c r="I168" s="79" t="s">
        <v>572</v>
      </c>
      <c r="J168" s="79" t="s">
        <v>573</v>
      </c>
      <c r="K168" s="24" t="s">
        <v>1106</v>
      </c>
      <c r="L168" s="24" t="s">
        <v>335</v>
      </c>
      <c r="M168" s="59" t="s">
        <v>479</v>
      </c>
      <c r="N168" s="51">
        <v>87.043</v>
      </c>
      <c r="O168" s="51">
        <v>86.66577</v>
      </c>
      <c r="P168" s="51">
        <v>2236</v>
      </c>
      <c r="Q168" s="51">
        <v>2236</v>
      </c>
      <c r="R168" s="51">
        <v>2236</v>
      </c>
    </row>
    <row r="169" spans="1:18" s="131" customFormat="1" ht="73.5" customHeight="1">
      <c r="A169" s="81"/>
      <c r="B169" s="28" t="s">
        <v>1145</v>
      </c>
      <c r="C169" s="11"/>
      <c r="D169" s="83" t="s">
        <v>141</v>
      </c>
      <c r="E169" s="18"/>
      <c r="F169" s="18"/>
      <c r="G169" s="18"/>
      <c r="H169" s="95"/>
      <c r="I169" s="95"/>
      <c r="J169" s="95"/>
      <c r="K169" s="74" t="s">
        <v>710</v>
      </c>
      <c r="L169" s="74" t="s">
        <v>590</v>
      </c>
      <c r="M169" s="78" t="s">
        <v>479</v>
      </c>
      <c r="N169" s="51">
        <v>10</v>
      </c>
      <c r="O169" s="51">
        <v>0</v>
      </c>
      <c r="P169" s="51">
        <v>0</v>
      </c>
      <c r="Q169" s="51">
        <v>0</v>
      </c>
      <c r="R169" s="51">
        <v>0</v>
      </c>
    </row>
    <row r="170" spans="1:18" s="131" customFormat="1" ht="99.75" customHeight="1">
      <c r="A170" s="31"/>
      <c r="B170" s="28" t="s">
        <v>845</v>
      </c>
      <c r="C170" s="11"/>
      <c r="D170" s="40" t="s">
        <v>250</v>
      </c>
      <c r="E170" s="19"/>
      <c r="F170" s="19"/>
      <c r="G170" s="19"/>
      <c r="H170" s="102" t="s">
        <v>608</v>
      </c>
      <c r="I170" s="102" t="s">
        <v>609</v>
      </c>
      <c r="J170" s="102" t="s">
        <v>610</v>
      </c>
      <c r="K170" s="25" t="s">
        <v>859</v>
      </c>
      <c r="L170" s="25" t="s">
        <v>666</v>
      </c>
      <c r="M170" s="60" t="s">
        <v>860</v>
      </c>
      <c r="N170" s="44">
        <v>99.58</v>
      </c>
      <c r="O170" s="44">
        <v>99.58</v>
      </c>
      <c r="P170" s="44">
        <v>0</v>
      </c>
      <c r="Q170" s="44">
        <v>0</v>
      </c>
      <c r="R170" s="44">
        <v>0</v>
      </c>
    </row>
    <row r="171" spans="1:18" s="129" customFormat="1" ht="12" customHeight="1">
      <c r="A171" s="31" t="s">
        <v>150</v>
      </c>
      <c r="B171" s="182" t="s">
        <v>151</v>
      </c>
      <c r="C171" s="183"/>
      <c r="D171" s="183"/>
      <c r="E171" s="183"/>
      <c r="F171" s="183"/>
      <c r="G171" s="183"/>
      <c r="H171" s="183"/>
      <c r="I171" s="183"/>
      <c r="J171" s="183"/>
      <c r="K171" s="183"/>
      <c r="L171" s="183"/>
      <c r="M171" s="184"/>
      <c r="N171" s="43">
        <f>N172</f>
        <v>340.848</v>
      </c>
      <c r="O171" s="43">
        <f>O172</f>
        <v>340.75105</v>
      </c>
      <c r="P171" s="43">
        <f>P172</f>
        <v>0</v>
      </c>
      <c r="Q171" s="43">
        <f>Q172</f>
        <v>0</v>
      </c>
      <c r="R171" s="43">
        <f>R172</f>
        <v>0</v>
      </c>
    </row>
    <row r="172" spans="1:18" s="131" customFormat="1" ht="82.5" customHeight="1">
      <c r="A172" s="92"/>
      <c r="B172" s="21" t="s">
        <v>293</v>
      </c>
      <c r="C172" s="15"/>
      <c r="D172" s="39" t="s">
        <v>250</v>
      </c>
      <c r="E172" s="17" t="s">
        <v>27</v>
      </c>
      <c r="F172" s="17" t="s">
        <v>570</v>
      </c>
      <c r="G172" s="17" t="s">
        <v>517</v>
      </c>
      <c r="H172" s="125"/>
      <c r="I172" s="18"/>
      <c r="J172" s="18"/>
      <c r="K172" s="17" t="s">
        <v>482</v>
      </c>
      <c r="L172" s="17" t="s">
        <v>396</v>
      </c>
      <c r="M172" s="17" t="s">
        <v>3</v>
      </c>
      <c r="N172" s="47">
        <v>340.848</v>
      </c>
      <c r="O172" s="47">
        <v>340.75105</v>
      </c>
      <c r="P172" s="57">
        <v>0</v>
      </c>
      <c r="Q172" s="57">
        <v>0</v>
      </c>
      <c r="R172" s="57">
        <v>0</v>
      </c>
    </row>
    <row r="173" spans="1:18" s="131" customFormat="1" ht="12.75" customHeight="1">
      <c r="A173" s="31" t="s">
        <v>13</v>
      </c>
      <c r="B173" s="182" t="s">
        <v>32</v>
      </c>
      <c r="C173" s="183"/>
      <c r="D173" s="183"/>
      <c r="E173" s="183"/>
      <c r="F173" s="183"/>
      <c r="G173" s="183"/>
      <c r="H173" s="183"/>
      <c r="I173" s="183"/>
      <c r="J173" s="183"/>
      <c r="K173" s="183"/>
      <c r="L173" s="183"/>
      <c r="M173" s="184"/>
      <c r="N173" s="43">
        <f>SUM(N174:N174)</f>
        <v>25151</v>
      </c>
      <c r="O173" s="43">
        <f>SUM(O174:O174)</f>
        <v>25151</v>
      </c>
      <c r="P173" s="43">
        <f>SUM(P174:P174)</f>
        <v>26734</v>
      </c>
      <c r="Q173" s="43">
        <f>SUM(Q174:Q174)</f>
        <v>26734</v>
      </c>
      <c r="R173" s="43">
        <f>SUM(R174:R174)</f>
        <v>26734</v>
      </c>
    </row>
    <row r="174" spans="1:18" s="131" customFormat="1" ht="60.75" customHeight="1">
      <c r="A174" s="31"/>
      <c r="B174" s="7" t="s">
        <v>206</v>
      </c>
      <c r="C174" s="8"/>
      <c r="D174" s="42" t="s">
        <v>258</v>
      </c>
      <c r="E174" s="56" t="s">
        <v>27</v>
      </c>
      <c r="F174" s="56" t="s">
        <v>574</v>
      </c>
      <c r="G174" s="56" t="s">
        <v>517</v>
      </c>
      <c r="H174" s="56" t="s">
        <v>131</v>
      </c>
      <c r="I174" s="56" t="s">
        <v>132</v>
      </c>
      <c r="J174" s="56" t="s">
        <v>103</v>
      </c>
      <c r="K174" s="56" t="s">
        <v>750</v>
      </c>
      <c r="L174" s="56" t="s">
        <v>396</v>
      </c>
      <c r="M174" s="56" t="s">
        <v>751</v>
      </c>
      <c r="N174" s="44">
        <v>25151</v>
      </c>
      <c r="O174" s="44">
        <v>25151</v>
      </c>
      <c r="P174" s="45">
        <v>26734</v>
      </c>
      <c r="Q174" s="45">
        <v>26734</v>
      </c>
      <c r="R174" s="45">
        <v>26734</v>
      </c>
    </row>
    <row r="175" spans="1:18" s="129" customFormat="1" ht="12.75" customHeight="1">
      <c r="A175" s="31" t="s">
        <v>98</v>
      </c>
      <c r="B175" s="182" t="s">
        <v>1244</v>
      </c>
      <c r="C175" s="183"/>
      <c r="D175" s="183"/>
      <c r="E175" s="183"/>
      <c r="F175" s="183"/>
      <c r="G175" s="183"/>
      <c r="H175" s="183"/>
      <c r="I175" s="183"/>
      <c r="J175" s="183"/>
      <c r="K175" s="183"/>
      <c r="L175" s="183"/>
      <c r="M175" s="184"/>
      <c r="N175" s="43">
        <f>N176</f>
        <v>0</v>
      </c>
      <c r="O175" s="43">
        <f>O176</f>
        <v>0</v>
      </c>
      <c r="P175" s="43">
        <f>P176</f>
        <v>112.6</v>
      </c>
      <c r="Q175" s="43">
        <f>Q176</f>
        <v>112.6</v>
      </c>
      <c r="R175" s="43">
        <f>R176</f>
        <v>112.6</v>
      </c>
    </row>
    <row r="176" spans="1:18" s="130" customFormat="1" ht="36" customHeight="1">
      <c r="A176" s="195"/>
      <c r="B176" s="254" t="s">
        <v>212</v>
      </c>
      <c r="C176" s="8"/>
      <c r="D176" s="255" t="s">
        <v>125</v>
      </c>
      <c r="E176" s="17" t="s">
        <v>343</v>
      </c>
      <c r="F176" s="17" t="s">
        <v>344</v>
      </c>
      <c r="G176" s="17" t="s">
        <v>345</v>
      </c>
      <c r="H176" s="219" t="s">
        <v>351</v>
      </c>
      <c r="I176" s="219" t="s">
        <v>94</v>
      </c>
      <c r="J176" s="219" t="s">
        <v>352</v>
      </c>
      <c r="K176" s="219" t="s">
        <v>285</v>
      </c>
      <c r="L176" s="219" t="s">
        <v>286</v>
      </c>
      <c r="M176" s="219" t="s">
        <v>287</v>
      </c>
      <c r="N176" s="259">
        <v>0</v>
      </c>
      <c r="O176" s="172">
        <v>0</v>
      </c>
      <c r="P176" s="260">
        <v>112.6</v>
      </c>
      <c r="Q176" s="260">
        <v>112.6</v>
      </c>
      <c r="R176" s="260">
        <v>112.6</v>
      </c>
    </row>
    <row r="177" spans="1:18" s="130" customFormat="1" ht="58.5" customHeight="1">
      <c r="A177" s="196"/>
      <c r="B177" s="254"/>
      <c r="C177" s="8"/>
      <c r="D177" s="255"/>
      <c r="E177" s="19" t="s">
        <v>27</v>
      </c>
      <c r="F177" s="19" t="s">
        <v>575</v>
      </c>
      <c r="G177" s="19" t="s">
        <v>517</v>
      </c>
      <c r="H177" s="219"/>
      <c r="I177" s="219"/>
      <c r="J177" s="219"/>
      <c r="K177" s="219"/>
      <c r="L177" s="219"/>
      <c r="M177" s="219"/>
      <c r="N177" s="259"/>
      <c r="O177" s="173"/>
      <c r="P177" s="260"/>
      <c r="Q177" s="260"/>
      <c r="R177" s="260"/>
    </row>
    <row r="178" spans="1:18" s="129" customFormat="1" ht="22.5" customHeight="1">
      <c r="A178" s="31" t="s">
        <v>174</v>
      </c>
      <c r="B178" s="182" t="s">
        <v>634</v>
      </c>
      <c r="C178" s="183"/>
      <c r="D178" s="183"/>
      <c r="E178" s="183"/>
      <c r="F178" s="183"/>
      <c r="G178" s="183"/>
      <c r="H178" s="183"/>
      <c r="I178" s="183"/>
      <c r="J178" s="183"/>
      <c r="K178" s="183"/>
      <c r="L178" s="183"/>
      <c r="M178" s="184"/>
      <c r="N178" s="50"/>
      <c r="O178" s="50"/>
      <c r="P178" s="63"/>
      <c r="Q178" s="63"/>
      <c r="R178" s="63"/>
    </row>
    <row r="179" spans="1:18" s="131" customFormat="1" ht="12" customHeight="1">
      <c r="A179" s="31" t="s">
        <v>45</v>
      </c>
      <c r="B179" s="182" t="s">
        <v>635</v>
      </c>
      <c r="C179" s="183"/>
      <c r="D179" s="183"/>
      <c r="E179" s="183"/>
      <c r="F179" s="183"/>
      <c r="G179" s="183"/>
      <c r="H179" s="183"/>
      <c r="I179" s="183"/>
      <c r="J179" s="183"/>
      <c r="K179" s="183"/>
      <c r="L179" s="183"/>
      <c r="M179" s="184"/>
      <c r="N179" s="53"/>
      <c r="O179" s="53"/>
      <c r="P179" s="65"/>
      <c r="Q179" s="65"/>
      <c r="R179" s="65"/>
    </row>
    <row r="180" spans="1:18" s="129" customFormat="1" ht="10.5" customHeight="1">
      <c r="A180" s="31" t="s">
        <v>104</v>
      </c>
      <c r="B180" s="182" t="s">
        <v>239</v>
      </c>
      <c r="C180" s="183"/>
      <c r="D180" s="183"/>
      <c r="E180" s="183"/>
      <c r="F180" s="183"/>
      <c r="G180" s="183"/>
      <c r="H180" s="183"/>
      <c r="I180" s="183"/>
      <c r="J180" s="183"/>
      <c r="K180" s="183"/>
      <c r="L180" s="183"/>
      <c r="M180" s="184"/>
      <c r="N180" s="50"/>
      <c r="O180" s="50"/>
      <c r="P180" s="63"/>
      <c r="Q180" s="63"/>
      <c r="R180" s="63"/>
    </row>
    <row r="181" spans="1:18" s="131" customFormat="1" ht="23.25" customHeight="1">
      <c r="A181" s="31" t="s">
        <v>42</v>
      </c>
      <c r="B181" s="231" t="s">
        <v>1245</v>
      </c>
      <c r="C181" s="232"/>
      <c r="D181" s="232"/>
      <c r="E181" s="232"/>
      <c r="F181" s="232"/>
      <c r="G181" s="232"/>
      <c r="H181" s="232"/>
      <c r="I181" s="232"/>
      <c r="J181" s="232"/>
      <c r="K181" s="232"/>
      <c r="L181" s="232"/>
      <c r="M181" s="233"/>
      <c r="N181" s="43">
        <f>SUM(N182:N187)</f>
        <v>1215.78</v>
      </c>
      <c r="O181" s="43">
        <f>SUM(O182:O187)</f>
        <v>1190.6064999999999</v>
      </c>
      <c r="P181" s="43">
        <f>SUM(P182:P187)</f>
        <v>624</v>
      </c>
      <c r="Q181" s="43">
        <f>SUM(Q182:Q187)</f>
        <v>639</v>
      </c>
      <c r="R181" s="43">
        <f>SUM(R182:R187)</f>
        <v>659</v>
      </c>
    </row>
    <row r="182" spans="1:18" s="129" customFormat="1" ht="84.75" customHeight="1">
      <c r="A182" s="32"/>
      <c r="B182" s="21" t="s">
        <v>144</v>
      </c>
      <c r="C182" s="15"/>
      <c r="D182" s="38" t="s">
        <v>126</v>
      </c>
      <c r="E182" s="175" t="s">
        <v>27</v>
      </c>
      <c r="F182" s="175" t="s">
        <v>576</v>
      </c>
      <c r="G182" s="175" t="s">
        <v>517</v>
      </c>
      <c r="H182" s="175"/>
      <c r="I182" s="175"/>
      <c r="J182" s="175"/>
      <c r="K182" s="24" t="s">
        <v>772</v>
      </c>
      <c r="L182" s="24" t="s">
        <v>666</v>
      </c>
      <c r="M182" s="24" t="s">
        <v>673</v>
      </c>
      <c r="N182" s="44">
        <v>302.38</v>
      </c>
      <c r="O182" s="44">
        <v>277.2065</v>
      </c>
      <c r="P182" s="45">
        <v>309</v>
      </c>
      <c r="Q182" s="45">
        <v>309</v>
      </c>
      <c r="R182" s="45">
        <v>309</v>
      </c>
    </row>
    <row r="183" spans="1:18" s="129" customFormat="1" ht="31.5" customHeight="1">
      <c r="A183" s="263"/>
      <c r="B183" s="254" t="s">
        <v>100</v>
      </c>
      <c r="C183" s="8"/>
      <c r="D183" s="255" t="s">
        <v>180</v>
      </c>
      <c r="E183" s="177"/>
      <c r="F183" s="177"/>
      <c r="G183" s="177"/>
      <c r="H183" s="177"/>
      <c r="I183" s="177"/>
      <c r="J183" s="177"/>
      <c r="K183" s="177" t="s">
        <v>677</v>
      </c>
      <c r="L183" s="177" t="s">
        <v>200</v>
      </c>
      <c r="M183" s="177" t="s">
        <v>678</v>
      </c>
      <c r="N183" s="46"/>
      <c r="O183" s="46"/>
      <c r="P183" s="46"/>
      <c r="Q183" s="46"/>
      <c r="R183" s="46"/>
    </row>
    <row r="184" spans="1:18" s="129" customFormat="1" ht="31.5" customHeight="1">
      <c r="A184" s="263"/>
      <c r="B184" s="254"/>
      <c r="C184" s="8"/>
      <c r="D184" s="255"/>
      <c r="E184" s="177"/>
      <c r="F184" s="177"/>
      <c r="G184" s="177"/>
      <c r="H184" s="177"/>
      <c r="I184" s="177"/>
      <c r="J184" s="177"/>
      <c r="K184" s="177"/>
      <c r="L184" s="177"/>
      <c r="M184" s="177"/>
      <c r="N184" s="47"/>
      <c r="O184" s="47"/>
      <c r="P184" s="47"/>
      <c r="Q184" s="47"/>
      <c r="R184" s="47"/>
    </row>
    <row r="185" spans="1:18" s="135" customFormat="1" ht="24.75" customHeight="1" outlineLevel="1">
      <c r="A185" s="256"/>
      <c r="B185" s="201" t="s">
        <v>1</v>
      </c>
      <c r="C185" s="9"/>
      <c r="D185" s="199" t="s">
        <v>243</v>
      </c>
      <c r="E185" s="177" t="s">
        <v>409</v>
      </c>
      <c r="F185" s="177" t="s">
        <v>281</v>
      </c>
      <c r="G185" s="177" t="s">
        <v>410</v>
      </c>
      <c r="H185" s="177" t="s">
        <v>775</v>
      </c>
      <c r="I185" s="177" t="s">
        <v>200</v>
      </c>
      <c r="J185" s="197" t="s">
        <v>776</v>
      </c>
      <c r="K185" s="177" t="s">
        <v>773</v>
      </c>
      <c r="L185" s="177" t="s">
        <v>666</v>
      </c>
      <c r="M185" s="177" t="s">
        <v>774</v>
      </c>
      <c r="N185" s="46">
        <v>153.4</v>
      </c>
      <c r="O185" s="46">
        <v>153.4</v>
      </c>
      <c r="P185" s="49">
        <v>315</v>
      </c>
      <c r="Q185" s="49">
        <v>330</v>
      </c>
      <c r="R185" s="49">
        <v>350</v>
      </c>
    </row>
    <row r="186" spans="1:18" s="135" customFormat="1" ht="24.75" customHeight="1" outlineLevel="1">
      <c r="A186" s="257"/>
      <c r="B186" s="235"/>
      <c r="C186" s="9"/>
      <c r="D186" s="218"/>
      <c r="E186" s="177"/>
      <c r="F186" s="177"/>
      <c r="G186" s="177"/>
      <c r="H186" s="177"/>
      <c r="I186" s="177"/>
      <c r="J186" s="197"/>
      <c r="K186" s="177"/>
      <c r="L186" s="177"/>
      <c r="M186" s="177"/>
      <c r="N186" s="47">
        <f>330+70</f>
        <v>400</v>
      </c>
      <c r="O186" s="47">
        <v>400</v>
      </c>
      <c r="P186" s="57">
        <v>0</v>
      </c>
      <c r="Q186" s="57">
        <v>0</v>
      </c>
      <c r="R186" s="57">
        <v>0</v>
      </c>
    </row>
    <row r="187" spans="1:18" s="135" customFormat="1" ht="22.5" customHeight="1" outlineLevel="1">
      <c r="A187" s="258"/>
      <c r="B187" s="202"/>
      <c r="C187" s="9"/>
      <c r="D187" s="200"/>
      <c r="E187" s="176"/>
      <c r="F187" s="176"/>
      <c r="G187" s="176"/>
      <c r="H187" s="176"/>
      <c r="I187" s="176"/>
      <c r="J187" s="238"/>
      <c r="K187" s="176"/>
      <c r="L187" s="176"/>
      <c r="M187" s="176"/>
      <c r="N187" s="51">
        <f>260+100</f>
        <v>360</v>
      </c>
      <c r="O187" s="51">
        <v>360</v>
      </c>
      <c r="P187" s="52">
        <v>0</v>
      </c>
      <c r="Q187" s="52">
        <v>0</v>
      </c>
      <c r="R187" s="52">
        <v>0</v>
      </c>
    </row>
    <row r="188" spans="1:18" s="129" customFormat="1" ht="23.25" customHeight="1">
      <c r="A188" s="31" t="s">
        <v>16</v>
      </c>
      <c r="B188" s="182" t="s">
        <v>17</v>
      </c>
      <c r="C188" s="183"/>
      <c r="D188" s="183"/>
      <c r="E188" s="183"/>
      <c r="F188" s="183"/>
      <c r="G188" s="183"/>
      <c r="H188" s="183"/>
      <c r="I188" s="183"/>
      <c r="J188" s="183"/>
      <c r="K188" s="183"/>
      <c r="L188" s="183"/>
      <c r="M188" s="184"/>
      <c r="N188" s="43">
        <f>SUM(N189:N194)</f>
        <v>4808.08159</v>
      </c>
      <c r="O188" s="43">
        <f>SUM(O189:O194)</f>
        <v>4748.9132899999995</v>
      </c>
      <c r="P188" s="43">
        <f>SUM(P189:P194)</f>
        <v>27918.6</v>
      </c>
      <c r="Q188" s="43">
        <f>SUM(Q189:Q194)</f>
        <v>7402.6</v>
      </c>
      <c r="R188" s="43">
        <f>SUM(R189:R194)</f>
        <v>7402.6</v>
      </c>
    </row>
    <row r="189" spans="1:18" s="130" customFormat="1" ht="182.25" customHeight="1">
      <c r="A189" s="195"/>
      <c r="B189" s="201" t="s">
        <v>68</v>
      </c>
      <c r="C189" s="8"/>
      <c r="D189" s="71" t="s">
        <v>483</v>
      </c>
      <c r="E189" s="175" t="s">
        <v>27</v>
      </c>
      <c r="F189" s="175" t="s">
        <v>40</v>
      </c>
      <c r="G189" s="175" t="s">
        <v>517</v>
      </c>
      <c r="H189" s="175"/>
      <c r="I189" s="175"/>
      <c r="J189" s="175"/>
      <c r="K189" s="17" t="s">
        <v>630</v>
      </c>
      <c r="L189" s="17" t="s">
        <v>145</v>
      </c>
      <c r="M189" s="17" t="s">
        <v>146</v>
      </c>
      <c r="N189" s="123">
        <v>970.1</v>
      </c>
      <c r="O189" s="123">
        <v>970.1</v>
      </c>
      <c r="P189" s="124">
        <v>959</v>
      </c>
      <c r="Q189" s="207">
        <v>3249</v>
      </c>
      <c r="R189" s="207">
        <v>3249</v>
      </c>
    </row>
    <row r="190" spans="1:18" s="130" customFormat="1" ht="47.25" customHeight="1">
      <c r="A190" s="196"/>
      <c r="B190" s="202"/>
      <c r="C190" s="8"/>
      <c r="D190" s="72" t="s">
        <v>455</v>
      </c>
      <c r="E190" s="177"/>
      <c r="F190" s="177"/>
      <c r="G190" s="177"/>
      <c r="H190" s="177"/>
      <c r="I190" s="177"/>
      <c r="J190" s="177"/>
      <c r="K190" s="18" t="s">
        <v>722</v>
      </c>
      <c r="L190" s="18" t="s">
        <v>666</v>
      </c>
      <c r="M190" s="18" t="s">
        <v>664</v>
      </c>
      <c r="N190" s="84">
        <v>1860</v>
      </c>
      <c r="O190" s="84">
        <v>1852.2167</v>
      </c>
      <c r="P190" s="114">
        <v>2290</v>
      </c>
      <c r="Q190" s="209"/>
      <c r="R190" s="209"/>
    </row>
    <row r="191" spans="1:18" s="130" customFormat="1" ht="115.5" customHeight="1">
      <c r="A191" s="32"/>
      <c r="B191" s="7" t="s">
        <v>949</v>
      </c>
      <c r="C191" s="8"/>
      <c r="D191" s="37" t="s">
        <v>1273</v>
      </c>
      <c r="E191" s="18"/>
      <c r="F191" s="18"/>
      <c r="G191" s="18"/>
      <c r="H191" s="18"/>
      <c r="I191" s="18"/>
      <c r="J191" s="18"/>
      <c r="K191" s="18" t="s">
        <v>749</v>
      </c>
      <c r="L191" s="18" t="s">
        <v>200</v>
      </c>
      <c r="M191" s="18" t="s">
        <v>284</v>
      </c>
      <c r="N191" s="44">
        <f>234.58159+969.85643+465.14357</f>
        <v>1669.58159</v>
      </c>
      <c r="O191" s="44">
        <f>234.58159+969.85643+465.14357</f>
        <v>1669.58159</v>
      </c>
      <c r="P191" s="45">
        <f>3860</f>
        <v>3860</v>
      </c>
      <c r="Q191" s="45">
        <v>3860</v>
      </c>
      <c r="R191" s="45">
        <v>3860</v>
      </c>
    </row>
    <row r="192" spans="1:18" s="130" customFormat="1" ht="99" customHeight="1">
      <c r="A192" s="32"/>
      <c r="B192" s="21" t="s">
        <v>1272</v>
      </c>
      <c r="C192" s="15"/>
      <c r="D192" s="38" t="s">
        <v>455</v>
      </c>
      <c r="E192" s="18"/>
      <c r="F192" s="18"/>
      <c r="G192" s="18"/>
      <c r="H192" s="18"/>
      <c r="I192" s="18"/>
      <c r="J192" s="18"/>
      <c r="K192" s="18" t="s">
        <v>710</v>
      </c>
      <c r="L192" s="18" t="s">
        <v>666</v>
      </c>
      <c r="M192" s="18" t="s">
        <v>479</v>
      </c>
      <c r="N192" s="44">
        <v>0</v>
      </c>
      <c r="O192" s="44">
        <v>0</v>
      </c>
      <c r="P192" s="45">
        <v>20516</v>
      </c>
      <c r="Q192" s="45"/>
      <c r="R192" s="45"/>
    </row>
    <row r="193" spans="1:18" s="130" customFormat="1" ht="177" customHeight="1">
      <c r="A193" s="32"/>
      <c r="B193" s="66" t="s">
        <v>619</v>
      </c>
      <c r="C193" s="15"/>
      <c r="D193" s="38" t="s">
        <v>455</v>
      </c>
      <c r="E193" s="18"/>
      <c r="F193" s="18"/>
      <c r="G193" s="18"/>
      <c r="H193" s="18" t="s">
        <v>428</v>
      </c>
      <c r="I193" s="18" t="s">
        <v>1096</v>
      </c>
      <c r="J193" s="18" t="s">
        <v>341</v>
      </c>
      <c r="K193" s="74" t="s">
        <v>761</v>
      </c>
      <c r="L193" s="74" t="s">
        <v>758</v>
      </c>
      <c r="M193" s="78" t="s">
        <v>762</v>
      </c>
      <c r="N193" s="44">
        <v>98</v>
      </c>
      <c r="O193" s="44">
        <v>46.615</v>
      </c>
      <c r="P193" s="45">
        <v>82</v>
      </c>
      <c r="Q193" s="45">
        <v>82</v>
      </c>
      <c r="R193" s="45">
        <v>82</v>
      </c>
    </row>
    <row r="194" spans="1:18" s="130" customFormat="1" ht="72.75" customHeight="1">
      <c r="A194" s="34"/>
      <c r="B194" s="20" t="s">
        <v>213</v>
      </c>
      <c r="C194" s="15"/>
      <c r="D194" s="38" t="s">
        <v>483</v>
      </c>
      <c r="E194" s="155"/>
      <c r="F194" s="155"/>
      <c r="G194" s="155"/>
      <c r="H194" s="18" t="s">
        <v>357</v>
      </c>
      <c r="I194" s="18" t="s">
        <v>356</v>
      </c>
      <c r="J194" s="18" t="s">
        <v>358</v>
      </c>
      <c r="K194" s="74" t="s">
        <v>1226</v>
      </c>
      <c r="L194" s="74" t="s">
        <v>666</v>
      </c>
      <c r="M194" s="74" t="s">
        <v>711</v>
      </c>
      <c r="N194" s="123">
        <v>210.4</v>
      </c>
      <c r="O194" s="123">
        <v>210.4</v>
      </c>
      <c r="P194" s="124">
        <v>211.6</v>
      </c>
      <c r="Q194" s="124">
        <v>211.6</v>
      </c>
      <c r="R194" s="124">
        <v>211.6</v>
      </c>
    </row>
    <row r="195" spans="1:18" s="129" customFormat="1" ht="12.75" customHeight="1">
      <c r="A195" s="31" t="s">
        <v>72</v>
      </c>
      <c r="B195" s="182" t="s">
        <v>99</v>
      </c>
      <c r="C195" s="183"/>
      <c r="D195" s="183"/>
      <c r="E195" s="183"/>
      <c r="F195" s="183"/>
      <c r="G195" s="183"/>
      <c r="H195" s="183"/>
      <c r="I195" s="183"/>
      <c r="J195" s="183"/>
      <c r="K195" s="183"/>
      <c r="L195" s="183"/>
      <c r="M195" s="184"/>
      <c r="N195" s="43">
        <f>SUM(N196:N200)</f>
        <v>834.878</v>
      </c>
      <c r="O195" s="43">
        <f>SUM(O196:O200)</f>
        <v>834.785</v>
      </c>
      <c r="P195" s="43">
        <f>SUM(P196:P200)</f>
        <v>893.6</v>
      </c>
      <c r="Q195" s="43">
        <f>SUM(Q196:Q200)</f>
        <v>925.6</v>
      </c>
      <c r="R195" s="43">
        <f>SUM(R196:R200)</f>
        <v>640.6</v>
      </c>
    </row>
    <row r="196" spans="1:18" s="130" customFormat="1" ht="35.25" customHeight="1">
      <c r="A196" s="195"/>
      <c r="B196" s="201" t="s">
        <v>674</v>
      </c>
      <c r="C196" s="8"/>
      <c r="D196" s="38" t="s">
        <v>250</v>
      </c>
      <c r="E196" s="175" t="s">
        <v>360</v>
      </c>
      <c r="F196" s="175" t="s">
        <v>41</v>
      </c>
      <c r="G196" s="175" t="s">
        <v>517</v>
      </c>
      <c r="H196" s="175" t="s">
        <v>359</v>
      </c>
      <c r="I196" s="175" t="s">
        <v>361</v>
      </c>
      <c r="J196" s="175" t="s">
        <v>362</v>
      </c>
      <c r="K196" s="175" t="s">
        <v>675</v>
      </c>
      <c r="L196" s="175" t="s">
        <v>200</v>
      </c>
      <c r="M196" s="175" t="s">
        <v>676</v>
      </c>
      <c r="N196" s="46">
        <v>39.2</v>
      </c>
      <c r="O196" s="46">
        <v>39.107</v>
      </c>
      <c r="P196" s="49">
        <v>52</v>
      </c>
      <c r="Q196" s="49">
        <v>56</v>
      </c>
      <c r="R196" s="49">
        <v>0</v>
      </c>
    </row>
    <row r="197" spans="1:18" s="130" customFormat="1" ht="35.25" customHeight="1">
      <c r="A197" s="196"/>
      <c r="B197" s="202"/>
      <c r="C197" s="15"/>
      <c r="D197" s="41" t="s">
        <v>12</v>
      </c>
      <c r="E197" s="177"/>
      <c r="F197" s="177"/>
      <c r="G197" s="177"/>
      <c r="H197" s="177"/>
      <c r="I197" s="177"/>
      <c r="J197" s="177"/>
      <c r="K197" s="177"/>
      <c r="L197" s="177"/>
      <c r="M197" s="177"/>
      <c r="N197" s="51">
        <v>162</v>
      </c>
      <c r="O197" s="51">
        <v>162</v>
      </c>
      <c r="P197" s="52">
        <v>201</v>
      </c>
      <c r="Q197" s="52">
        <v>229</v>
      </c>
      <c r="R197" s="52">
        <v>0</v>
      </c>
    </row>
    <row r="198" spans="1:18" s="130" customFormat="1" ht="96.75" customHeight="1">
      <c r="A198" s="35"/>
      <c r="B198" s="69" t="s">
        <v>1037</v>
      </c>
      <c r="C198" s="15"/>
      <c r="D198" s="41" t="s">
        <v>1065</v>
      </c>
      <c r="E198" s="18"/>
      <c r="F198" s="18"/>
      <c r="G198" s="18"/>
      <c r="H198" s="18" t="s">
        <v>1070</v>
      </c>
      <c r="I198" s="18" t="s">
        <v>1069</v>
      </c>
      <c r="J198" s="18" t="s">
        <v>1071</v>
      </c>
      <c r="K198" s="18" t="s">
        <v>1221</v>
      </c>
      <c r="L198" s="18" t="s">
        <v>1067</v>
      </c>
      <c r="M198" s="18" t="s">
        <v>1222</v>
      </c>
      <c r="N198" s="51">
        <v>60</v>
      </c>
      <c r="O198" s="51">
        <v>60</v>
      </c>
      <c r="P198" s="52">
        <v>0</v>
      </c>
      <c r="Q198" s="52">
        <v>0</v>
      </c>
      <c r="R198" s="52">
        <v>0</v>
      </c>
    </row>
    <row r="199" spans="1:18" s="130" customFormat="1" ht="60.75" customHeight="1">
      <c r="A199" s="32"/>
      <c r="B199" s="7" t="s">
        <v>36</v>
      </c>
      <c r="C199" s="8"/>
      <c r="D199" s="37" t="s">
        <v>124</v>
      </c>
      <c r="E199" s="18"/>
      <c r="F199" s="18"/>
      <c r="G199" s="18"/>
      <c r="H199" s="18"/>
      <c r="I199" s="18"/>
      <c r="J199" s="18"/>
      <c r="K199" s="18" t="s">
        <v>444</v>
      </c>
      <c r="L199" s="18" t="s">
        <v>30</v>
      </c>
      <c r="M199" s="18" t="s">
        <v>67</v>
      </c>
      <c r="N199" s="44">
        <v>285.078</v>
      </c>
      <c r="O199" s="44">
        <v>285.078</v>
      </c>
      <c r="P199" s="44">
        <v>300</v>
      </c>
      <c r="Q199" s="44">
        <v>300</v>
      </c>
      <c r="R199" s="44">
        <v>300</v>
      </c>
    </row>
    <row r="200" spans="1:18" s="130" customFormat="1" ht="61.5" customHeight="1">
      <c r="A200" s="32"/>
      <c r="B200" s="7" t="s">
        <v>222</v>
      </c>
      <c r="C200" s="8"/>
      <c r="D200" s="37" t="s">
        <v>250</v>
      </c>
      <c r="E200" s="19" t="s">
        <v>27</v>
      </c>
      <c r="F200" s="19" t="s">
        <v>5</v>
      </c>
      <c r="G200" s="19" t="s">
        <v>517</v>
      </c>
      <c r="H200" s="19"/>
      <c r="I200" s="19"/>
      <c r="J200" s="19"/>
      <c r="K200" s="25" t="s">
        <v>890</v>
      </c>
      <c r="L200" s="25" t="s">
        <v>157</v>
      </c>
      <c r="M200" s="25" t="s">
        <v>329</v>
      </c>
      <c r="N200" s="44">
        <v>288.6</v>
      </c>
      <c r="O200" s="44">
        <v>288.6</v>
      </c>
      <c r="P200" s="45">
        <v>340.6</v>
      </c>
      <c r="Q200" s="45">
        <v>340.6</v>
      </c>
      <c r="R200" s="45">
        <v>340.6</v>
      </c>
    </row>
    <row r="201" spans="1:18" s="129" customFormat="1" ht="22.5" customHeight="1">
      <c r="A201" s="31" t="s">
        <v>190</v>
      </c>
      <c r="B201" s="182" t="s">
        <v>636</v>
      </c>
      <c r="C201" s="183"/>
      <c r="D201" s="183"/>
      <c r="E201" s="183"/>
      <c r="F201" s="183"/>
      <c r="G201" s="183"/>
      <c r="H201" s="183"/>
      <c r="I201" s="183"/>
      <c r="J201" s="183"/>
      <c r="K201" s="183"/>
      <c r="L201" s="183"/>
      <c r="M201" s="184"/>
      <c r="N201" s="50"/>
      <c r="O201" s="50"/>
      <c r="P201" s="63"/>
      <c r="Q201" s="63"/>
      <c r="R201" s="63"/>
    </row>
    <row r="202" spans="1:18" s="129" customFormat="1" ht="12" customHeight="1">
      <c r="A202" s="31" t="s">
        <v>522</v>
      </c>
      <c r="B202" s="182" t="s">
        <v>523</v>
      </c>
      <c r="C202" s="183"/>
      <c r="D202" s="183"/>
      <c r="E202" s="183"/>
      <c r="F202" s="183"/>
      <c r="G202" s="183"/>
      <c r="H202" s="183"/>
      <c r="I202" s="183"/>
      <c r="J202" s="183"/>
      <c r="K202" s="183"/>
      <c r="L202" s="183"/>
      <c r="M202" s="184"/>
      <c r="N202" s="50"/>
      <c r="O202" s="50"/>
      <c r="P202" s="63"/>
      <c r="Q202" s="63"/>
      <c r="R202" s="63"/>
    </row>
    <row r="203" spans="1:18" s="129" customFormat="1" ht="12" customHeight="1">
      <c r="A203" s="31" t="s">
        <v>524</v>
      </c>
      <c r="B203" s="182" t="s">
        <v>525</v>
      </c>
      <c r="C203" s="183"/>
      <c r="D203" s="183"/>
      <c r="E203" s="183"/>
      <c r="F203" s="183"/>
      <c r="G203" s="183"/>
      <c r="H203" s="183"/>
      <c r="I203" s="183"/>
      <c r="J203" s="183"/>
      <c r="K203" s="183"/>
      <c r="L203" s="183"/>
      <c r="M203" s="184"/>
      <c r="N203" s="50"/>
      <c r="O203" s="50"/>
      <c r="P203" s="63"/>
      <c r="Q203" s="63"/>
      <c r="R203" s="63"/>
    </row>
    <row r="204" spans="1:18" s="129" customFormat="1" ht="12" customHeight="1">
      <c r="A204" s="31" t="s">
        <v>526</v>
      </c>
      <c r="B204" s="182" t="s">
        <v>637</v>
      </c>
      <c r="C204" s="183"/>
      <c r="D204" s="183"/>
      <c r="E204" s="183"/>
      <c r="F204" s="183"/>
      <c r="G204" s="183"/>
      <c r="H204" s="183"/>
      <c r="I204" s="183"/>
      <c r="J204" s="183"/>
      <c r="K204" s="183"/>
      <c r="L204" s="183"/>
      <c r="M204" s="184"/>
      <c r="N204" s="50"/>
      <c r="O204" s="50"/>
      <c r="P204" s="63"/>
      <c r="Q204" s="63"/>
      <c r="R204" s="63"/>
    </row>
    <row r="205" spans="1:18" s="129" customFormat="1" ht="24" customHeight="1">
      <c r="A205" s="31" t="s">
        <v>527</v>
      </c>
      <c r="B205" s="182" t="s">
        <v>528</v>
      </c>
      <c r="C205" s="183"/>
      <c r="D205" s="183"/>
      <c r="E205" s="183"/>
      <c r="F205" s="183"/>
      <c r="G205" s="183"/>
      <c r="H205" s="183"/>
      <c r="I205" s="183"/>
      <c r="J205" s="183"/>
      <c r="K205" s="183"/>
      <c r="L205" s="183"/>
      <c r="M205" s="184"/>
      <c r="N205" s="50"/>
      <c r="O205" s="50"/>
      <c r="P205" s="63"/>
      <c r="Q205" s="63"/>
      <c r="R205" s="63"/>
    </row>
    <row r="206" spans="1:18" s="129" customFormat="1" ht="12" customHeight="1">
      <c r="A206" s="31" t="s">
        <v>529</v>
      </c>
      <c r="B206" s="182" t="s">
        <v>530</v>
      </c>
      <c r="C206" s="183"/>
      <c r="D206" s="183"/>
      <c r="E206" s="183"/>
      <c r="F206" s="183"/>
      <c r="G206" s="183"/>
      <c r="H206" s="183"/>
      <c r="I206" s="183"/>
      <c r="J206" s="183"/>
      <c r="K206" s="183"/>
      <c r="L206" s="183"/>
      <c r="M206" s="184"/>
      <c r="N206" s="50"/>
      <c r="O206" s="50"/>
      <c r="P206" s="63"/>
      <c r="Q206" s="63"/>
      <c r="R206" s="63"/>
    </row>
    <row r="207" spans="1:18" s="129" customFormat="1" ht="12" customHeight="1">
      <c r="A207" s="31" t="s">
        <v>638</v>
      </c>
      <c r="B207" s="182" t="s">
        <v>639</v>
      </c>
      <c r="C207" s="252"/>
      <c r="D207" s="252"/>
      <c r="E207" s="252"/>
      <c r="F207" s="252"/>
      <c r="G207" s="252"/>
      <c r="H207" s="252"/>
      <c r="I207" s="252"/>
      <c r="J207" s="252"/>
      <c r="K207" s="252"/>
      <c r="L207" s="252"/>
      <c r="M207" s="253"/>
      <c r="N207" s="50"/>
      <c r="O207" s="50"/>
      <c r="P207" s="63"/>
      <c r="Q207" s="63"/>
      <c r="R207" s="63"/>
    </row>
    <row r="208" spans="1:18" s="129" customFormat="1" ht="22.5" customHeight="1">
      <c r="A208" s="31" t="s">
        <v>640</v>
      </c>
      <c r="B208" s="182" t="s">
        <v>641</v>
      </c>
      <c r="C208" s="183"/>
      <c r="D208" s="183"/>
      <c r="E208" s="183"/>
      <c r="F208" s="183"/>
      <c r="G208" s="183"/>
      <c r="H208" s="183"/>
      <c r="I208" s="183"/>
      <c r="J208" s="183"/>
      <c r="K208" s="183"/>
      <c r="L208" s="183"/>
      <c r="M208" s="184"/>
      <c r="N208" s="50"/>
      <c r="O208" s="50"/>
      <c r="P208" s="63"/>
      <c r="Q208" s="63"/>
      <c r="R208" s="63"/>
    </row>
    <row r="209" spans="1:18" s="129" customFormat="1" ht="12.75" customHeight="1">
      <c r="A209" s="31" t="s">
        <v>531</v>
      </c>
      <c r="B209" s="182" t="s">
        <v>532</v>
      </c>
      <c r="C209" s="183"/>
      <c r="D209" s="183"/>
      <c r="E209" s="183"/>
      <c r="F209" s="183"/>
      <c r="G209" s="183"/>
      <c r="H209" s="183"/>
      <c r="I209" s="183"/>
      <c r="J209" s="183"/>
      <c r="K209" s="183"/>
      <c r="L209" s="183"/>
      <c r="M209" s="184"/>
      <c r="N209" s="50"/>
      <c r="O209" s="50"/>
      <c r="P209" s="63"/>
      <c r="Q209" s="63"/>
      <c r="R209" s="63"/>
    </row>
    <row r="210" spans="1:18" s="129" customFormat="1" ht="24" customHeight="1">
      <c r="A210" s="31" t="s">
        <v>486</v>
      </c>
      <c r="B210" s="182" t="s">
        <v>1246</v>
      </c>
      <c r="C210" s="183"/>
      <c r="D210" s="183"/>
      <c r="E210" s="183"/>
      <c r="F210" s="183"/>
      <c r="G210" s="183"/>
      <c r="H210" s="183"/>
      <c r="I210" s="183"/>
      <c r="J210" s="183"/>
      <c r="K210" s="183"/>
      <c r="L210" s="183"/>
      <c r="M210" s="184"/>
      <c r="N210" s="43">
        <f>SUM(N211:N215)</f>
        <v>922</v>
      </c>
      <c r="O210" s="43">
        <f>SUM(O211:O215)</f>
        <v>885.097</v>
      </c>
      <c r="P210" s="43">
        <f>SUM(P211:P215)</f>
        <v>200</v>
      </c>
      <c r="Q210" s="43">
        <f>SUM(Q211:Q215)</f>
        <v>200</v>
      </c>
      <c r="R210" s="43">
        <f>SUM(R211:R215)</f>
        <v>200</v>
      </c>
    </row>
    <row r="211" spans="1:18" s="130" customFormat="1" ht="21" customHeight="1">
      <c r="A211" s="195"/>
      <c r="B211" s="201" t="s">
        <v>445</v>
      </c>
      <c r="C211" s="8"/>
      <c r="D211" s="38" t="s">
        <v>156</v>
      </c>
      <c r="E211" s="175" t="s">
        <v>27</v>
      </c>
      <c r="F211" s="175" t="s">
        <v>577</v>
      </c>
      <c r="G211" s="220" t="s">
        <v>518</v>
      </c>
      <c r="H211" s="175" t="s">
        <v>203</v>
      </c>
      <c r="I211" s="175" t="s">
        <v>169</v>
      </c>
      <c r="J211" s="175" t="s">
        <v>26</v>
      </c>
      <c r="K211" s="175" t="s">
        <v>891</v>
      </c>
      <c r="L211" s="175" t="s">
        <v>94</v>
      </c>
      <c r="M211" s="175" t="s">
        <v>26</v>
      </c>
      <c r="N211" s="46">
        <v>209</v>
      </c>
      <c r="O211" s="46">
        <v>201.457</v>
      </c>
      <c r="P211" s="49">
        <v>200</v>
      </c>
      <c r="Q211" s="49">
        <v>200</v>
      </c>
      <c r="R211" s="49">
        <v>200</v>
      </c>
    </row>
    <row r="212" spans="1:18" s="130" customFormat="1" ht="21" customHeight="1">
      <c r="A212" s="212"/>
      <c r="B212" s="235"/>
      <c r="C212" s="8"/>
      <c r="D212" s="39" t="s">
        <v>228</v>
      </c>
      <c r="E212" s="177"/>
      <c r="F212" s="177"/>
      <c r="G212" s="197"/>
      <c r="H212" s="177"/>
      <c r="I212" s="177"/>
      <c r="J212" s="177"/>
      <c r="K212" s="177"/>
      <c r="L212" s="177"/>
      <c r="M212" s="177"/>
      <c r="N212" s="47">
        <v>17</v>
      </c>
      <c r="O212" s="47">
        <v>17</v>
      </c>
      <c r="P212" s="57">
        <v>0</v>
      </c>
      <c r="Q212" s="57">
        <v>0</v>
      </c>
      <c r="R212" s="57">
        <v>0</v>
      </c>
    </row>
    <row r="213" spans="1:18" s="130" customFormat="1" ht="21" customHeight="1">
      <c r="A213" s="196"/>
      <c r="B213" s="202"/>
      <c r="C213" s="8"/>
      <c r="D213" s="41" t="s">
        <v>4</v>
      </c>
      <c r="E213" s="177"/>
      <c r="F213" s="177"/>
      <c r="G213" s="197"/>
      <c r="H213" s="177"/>
      <c r="I213" s="177"/>
      <c r="J213" s="177"/>
      <c r="K213" s="177"/>
      <c r="L213" s="177"/>
      <c r="M213" s="177"/>
      <c r="N213" s="51">
        <v>11</v>
      </c>
      <c r="O213" s="51">
        <v>11</v>
      </c>
      <c r="P213" s="52">
        <v>0</v>
      </c>
      <c r="Q213" s="52">
        <v>0</v>
      </c>
      <c r="R213" s="52">
        <v>0</v>
      </c>
    </row>
    <row r="214" spans="1:18" s="130" customFormat="1" ht="60.75" customHeight="1">
      <c r="A214" s="195"/>
      <c r="B214" s="205" t="s">
        <v>412</v>
      </c>
      <c r="C214" s="8"/>
      <c r="D214" s="199" t="s">
        <v>92</v>
      </c>
      <c r="E214" s="177"/>
      <c r="F214" s="177"/>
      <c r="G214" s="177"/>
      <c r="H214" s="177"/>
      <c r="I214" s="177"/>
      <c r="J214" s="197"/>
      <c r="K214" s="74" t="s">
        <v>413</v>
      </c>
      <c r="L214" s="74" t="s">
        <v>7</v>
      </c>
      <c r="M214" s="78" t="s">
        <v>414</v>
      </c>
      <c r="N214" s="170">
        <v>685</v>
      </c>
      <c r="O214" s="170">
        <v>655.64</v>
      </c>
      <c r="P214" s="226"/>
      <c r="Q214" s="226"/>
      <c r="R214" s="226"/>
    </row>
    <row r="215" spans="1:18" s="130" customFormat="1" ht="61.5" customHeight="1">
      <c r="A215" s="212"/>
      <c r="B215" s="230"/>
      <c r="C215" s="8"/>
      <c r="D215" s="218"/>
      <c r="E215" s="177"/>
      <c r="F215" s="177"/>
      <c r="G215" s="177"/>
      <c r="H215" s="177"/>
      <c r="I215" s="177"/>
      <c r="J215" s="197"/>
      <c r="K215" s="74" t="s">
        <v>415</v>
      </c>
      <c r="L215" s="74" t="s">
        <v>200</v>
      </c>
      <c r="M215" s="78" t="s">
        <v>416</v>
      </c>
      <c r="N215" s="251"/>
      <c r="O215" s="171"/>
      <c r="P215" s="250"/>
      <c r="Q215" s="227"/>
      <c r="R215" s="227"/>
    </row>
    <row r="216" spans="1:18" s="129" customFormat="1" ht="34.5" customHeight="1">
      <c r="A216" s="31" t="s">
        <v>496</v>
      </c>
      <c r="B216" s="182" t="s">
        <v>1247</v>
      </c>
      <c r="C216" s="183"/>
      <c r="D216" s="183"/>
      <c r="E216" s="183"/>
      <c r="F216" s="183"/>
      <c r="G216" s="183"/>
      <c r="H216" s="183"/>
      <c r="I216" s="183"/>
      <c r="J216" s="183"/>
      <c r="K216" s="183"/>
      <c r="L216" s="183"/>
      <c r="M216" s="184"/>
      <c r="N216" s="43">
        <f>SUM(N217:N222)</f>
        <v>3062.75</v>
      </c>
      <c r="O216" s="43">
        <f>SUM(O217:O222)</f>
        <v>3011.763</v>
      </c>
      <c r="P216" s="43">
        <f>SUM(P217:P219)</f>
        <v>0</v>
      </c>
      <c r="Q216" s="43">
        <f>SUM(Q217:Q219)</f>
        <v>0</v>
      </c>
      <c r="R216" s="43">
        <f>SUM(R217:R219)</f>
        <v>0</v>
      </c>
    </row>
    <row r="217" spans="1:18" s="130" customFormat="1" ht="94.5" customHeight="1">
      <c r="A217" s="32"/>
      <c r="B217" s="28" t="s">
        <v>476</v>
      </c>
      <c r="C217" s="8"/>
      <c r="D217" s="37" t="s">
        <v>250</v>
      </c>
      <c r="E217" s="17" t="s">
        <v>27</v>
      </c>
      <c r="F217" s="17" t="s">
        <v>578</v>
      </c>
      <c r="G217" s="68" t="s">
        <v>518</v>
      </c>
      <c r="H217" s="17" t="s">
        <v>435</v>
      </c>
      <c r="I217" s="17" t="s">
        <v>200</v>
      </c>
      <c r="J217" s="17" t="s">
        <v>439</v>
      </c>
      <c r="K217" s="24" t="s">
        <v>422</v>
      </c>
      <c r="L217" s="24" t="s">
        <v>200</v>
      </c>
      <c r="M217" s="24" t="s">
        <v>423</v>
      </c>
      <c r="N217" s="44"/>
      <c r="O217" s="44"/>
      <c r="P217" s="45"/>
      <c r="Q217" s="45"/>
      <c r="R217" s="45"/>
    </row>
    <row r="218" spans="1:18" s="130" customFormat="1" ht="84" customHeight="1">
      <c r="A218" s="119"/>
      <c r="B218" s="28" t="s">
        <v>425</v>
      </c>
      <c r="C218" s="8"/>
      <c r="D218" s="37" t="s">
        <v>12</v>
      </c>
      <c r="E218" s="177"/>
      <c r="F218" s="177"/>
      <c r="G218" s="177"/>
      <c r="H218" s="18" t="s">
        <v>428</v>
      </c>
      <c r="I218" s="18" t="s">
        <v>200</v>
      </c>
      <c r="J218" s="18" t="s">
        <v>341</v>
      </c>
      <c r="K218" s="74" t="s">
        <v>426</v>
      </c>
      <c r="L218" s="74" t="s">
        <v>200</v>
      </c>
      <c r="M218" s="74" t="s">
        <v>427</v>
      </c>
      <c r="N218" s="44"/>
      <c r="O218" s="44"/>
      <c r="P218" s="45"/>
      <c r="Q218" s="45"/>
      <c r="R218" s="45"/>
    </row>
    <row r="219" spans="1:18" s="130" customFormat="1" ht="60" customHeight="1">
      <c r="A219" s="165"/>
      <c r="B219" s="94" t="s">
        <v>629</v>
      </c>
      <c r="C219" s="62"/>
      <c r="D219" s="150" t="s">
        <v>250</v>
      </c>
      <c r="E219" s="177"/>
      <c r="F219" s="177"/>
      <c r="G219" s="177"/>
      <c r="H219" s="177"/>
      <c r="I219" s="177"/>
      <c r="J219" s="177"/>
      <c r="K219" s="74" t="s">
        <v>491</v>
      </c>
      <c r="L219" s="74" t="s">
        <v>152</v>
      </c>
      <c r="M219" s="74" t="s">
        <v>481</v>
      </c>
      <c r="N219" s="46">
        <v>0</v>
      </c>
      <c r="O219" s="46"/>
      <c r="P219" s="49">
        <v>0</v>
      </c>
      <c r="Q219" s="49">
        <v>0</v>
      </c>
      <c r="R219" s="49">
        <v>0</v>
      </c>
    </row>
    <row r="220" spans="1:18" s="130" customFormat="1" ht="21.75" customHeight="1">
      <c r="A220" s="92"/>
      <c r="B220" s="80"/>
      <c r="C220" s="149"/>
      <c r="D220" s="218"/>
      <c r="E220" s="177"/>
      <c r="F220" s="177"/>
      <c r="G220" s="177"/>
      <c r="H220" s="177"/>
      <c r="I220" s="177"/>
      <c r="J220" s="177"/>
      <c r="K220" s="74"/>
      <c r="L220" s="74"/>
      <c r="M220" s="74"/>
      <c r="N220" s="47">
        <v>14</v>
      </c>
      <c r="O220" s="47">
        <v>14</v>
      </c>
      <c r="P220" s="47">
        <v>0</v>
      </c>
      <c r="Q220" s="47">
        <v>0</v>
      </c>
      <c r="R220" s="47">
        <v>0</v>
      </c>
    </row>
    <row r="221" spans="1:18" s="130" customFormat="1" ht="21.75" customHeight="1">
      <c r="A221" s="92"/>
      <c r="B221" s="80"/>
      <c r="C221" s="149"/>
      <c r="D221" s="218"/>
      <c r="E221" s="177"/>
      <c r="F221" s="177"/>
      <c r="G221" s="177"/>
      <c r="H221" s="177"/>
      <c r="I221" s="177"/>
      <c r="J221" s="177"/>
      <c r="K221" s="74"/>
      <c r="L221" s="74"/>
      <c r="M221" s="74"/>
      <c r="N221" s="47">
        <v>1604.75</v>
      </c>
      <c r="O221" s="47">
        <v>1553.763</v>
      </c>
      <c r="P221" s="47">
        <v>0</v>
      </c>
      <c r="Q221" s="47">
        <v>0</v>
      </c>
      <c r="R221" s="47">
        <v>0</v>
      </c>
    </row>
    <row r="222" spans="1:18" s="130" customFormat="1" ht="84.75" customHeight="1">
      <c r="A222" s="35"/>
      <c r="B222" s="27"/>
      <c r="C222" s="149"/>
      <c r="D222" s="200"/>
      <c r="E222" s="176"/>
      <c r="F222" s="176"/>
      <c r="G222" s="176"/>
      <c r="H222" s="176"/>
      <c r="I222" s="176"/>
      <c r="J222" s="176"/>
      <c r="K222" s="25" t="s">
        <v>1118</v>
      </c>
      <c r="L222" s="25" t="s">
        <v>666</v>
      </c>
      <c r="M222" s="25" t="s">
        <v>965</v>
      </c>
      <c r="N222" s="47">
        <v>1444</v>
      </c>
      <c r="O222" s="47">
        <v>1444</v>
      </c>
      <c r="P222" s="51">
        <v>0</v>
      </c>
      <c r="Q222" s="51">
        <v>0</v>
      </c>
      <c r="R222" s="51">
        <v>0</v>
      </c>
    </row>
    <row r="223" spans="1:18" s="129" customFormat="1" ht="12" customHeight="1">
      <c r="A223" s="31" t="s">
        <v>642</v>
      </c>
      <c r="B223" s="182" t="s">
        <v>643</v>
      </c>
      <c r="C223" s="183"/>
      <c r="D223" s="183"/>
      <c r="E223" s="183"/>
      <c r="F223" s="183"/>
      <c r="G223" s="183"/>
      <c r="H223" s="183"/>
      <c r="I223" s="183"/>
      <c r="J223" s="183"/>
      <c r="K223" s="183"/>
      <c r="L223" s="183"/>
      <c r="M223" s="184"/>
      <c r="N223" s="43"/>
      <c r="O223" s="43"/>
      <c r="P223" s="43"/>
      <c r="Q223" s="43"/>
      <c r="R223" s="43"/>
    </row>
    <row r="224" spans="1:18" s="129" customFormat="1" ht="22.5" customHeight="1">
      <c r="A224" s="31" t="s">
        <v>644</v>
      </c>
      <c r="B224" s="182" t="s">
        <v>645</v>
      </c>
      <c r="C224" s="183"/>
      <c r="D224" s="183"/>
      <c r="E224" s="183"/>
      <c r="F224" s="183"/>
      <c r="G224" s="183"/>
      <c r="H224" s="183"/>
      <c r="I224" s="183"/>
      <c r="J224" s="183"/>
      <c r="K224" s="183"/>
      <c r="L224" s="183"/>
      <c r="M224" s="184"/>
      <c r="N224" s="43"/>
      <c r="O224" s="43"/>
      <c r="P224" s="43"/>
      <c r="Q224" s="43"/>
      <c r="R224" s="43"/>
    </row>
    <row r="225" spans="1:18" s="129" customFormat="1" ht="12" customHeight="1">
      <c r="A225" s="31" t="s">
        <v>646</v>
      </c>
      <c r="B225" s="182" t="s">
        <v>647</v>
      </c>
      <c r="C225" s="183"/>
      <c r="D225" s="183"/>
      <c r="E225" s="183"/>
      <c r="F225" s="183"/>
      <c r="G225" s="183"/>
      <c r="H225" s="183"/>
      <c r="I225" s="183"/>
      <c r="J225" s="183"/>
      <c r="K225" s="183"/>
      <c r="L225" s="183"/>
      <c r="M225" s="184"/>
      <c r="N225" s="43"/>
      <c r="O225" s="43"/>
      <c r="P225" s="43"/>
      <c r="Q225" s="43"/>
      <c r="R225" s="43"/>
    </row>
    <row r="226" spans="1:18" s="129" customFormat="1" ht="24" customHeight="1">
      <c r="A226" s="31" t="s">
        <v>648</v>
      </c>
      <c r="B226" s="182" t="s">
        <v>649</v>
      </c>
      <c r="C226" s="183"/>
      <c r="D226" s="183"/>
      <c r="E226" s="183"/>
      <c r="F226" s="183"/>
      <c r="G226" s="183"/>
      <c r="H226" s="183"/>
      <c r="I226" s="183"/>
      <c r="J226" s="183"/>
      <c r="K226" s="183"/>
      <c r="L226" s="183"/>
      <c r="M226" s="184"/>
      <c r="N226" s="43"/>
      <c r="O226" s="43"/>
      <c r="P226" s="43"/>
      <c r="Q226" s="43"/>
      <c r="R226" s="43"/>
    </row>
    <row r="227" spans="1:18" s="129" customFormat="1" ht="11.25" customHeight="1">
      <c r="A227" s="31" t="s">
        <v>650</v>
      </c>
      <c r="B227" s="182" t="s">
        <v>651</v>
      </c>
      <c r="C227" s="183"/>
      <c r="D227" s="183"/>
      <c r="E227" s="183"/>
      <c r="F227" s="183"/>
      <c r="G227" s="183"/>
      <c r="H227" s="183"/>
      <c r="I227" s="183"/>
      <c r="J227" s="183"/>
      <c r="K227" s="183"/>
      <c r="L227" s="183"/>
      <c r="M227" s="184"/>
      <c r="N227" s="43"/>
      <c r="O227" s="43"/>
      <c r="P227" s="43"/>
      <c r="Q227" s="43"/>
      <c r="R227" s="43"/>
    </row>
    <row r="228" spans="1:18" s="129" customFormat="1" ht="24.75" customHeight="1">
      <c r="A228" s="31" t="s">
        <v>118</v>
      </c>
      <c r="B228" s="182" t="s">
        <v>652</v>
      </c>
      <c r="C228" s="183"/>
      <c r="D228" s="183"/>
      <c r="E228" s="183"/>
      <c r="F228" s="183"/>
      <c r="G228" s="183"/>
      <c r="H228" s="183"/>
      <c r="I228" s="183"/>
      <c r="J228" s="183"/>
      <c r="K228" s="183"/>
      <c r="L228" s="183"/>
      <c r="M228" s="184"/>
      <c r="N228" s="43">
        <f>SUM(N229:N364)</f>
        <v>338715.1095399999</v>
      </c>
      <c r="O228" s="43">
        <f>SUM(O229:O364)</f>
        <v>313447.1685199999</v>
      </c>
      <c r="P228" s="43">
        <f>SUM(P229:P364)</f>
        <v>162956.7</v>
      </c>
      <c r="Q228" s="43">
        <f>SUM(Q229:Q364)</f>
        <v>150361.2</v>
      </c>
      <c r="R228" s="43">
        <f>SUM(R229:R364)</f>
        <v>169759</v>
      </c>
    </row>
    <row r="229" spans="1:18" s="132" customFormat="1" ht="84.75" customHeight="1">
      <c r="A229" s="100">
        <v>587</v>
      </c>
      <c r="B229" s="103" t="s">
        <v>256</v>
      </c>
      <c r="C229" s="30"/>
      <c r="D229" s="105" t="s">
        <v>589</v>
      </c>
      <c r="E229" s="101"/>
      <c r="F229" s="101"/>
      <c r="G229" s="101"/>
      <c r="H229" s="101" t="s">
        <v>428</v>
      </c>
      <c r="I229" s="101" t="s">
        <v>591</v>
      </c>
      <c r="J229" s="101" t="s">
        <v>341</v>
      </c>
      <c r="K229" s="99" t="s">
        <v>906</v>
      </c>
      <c r="L229" s="99" t="s">
        <v>666</v>
      </c>
      <c r="M229" s="99" t="s">
        <v>907</v>
      </c>
      <c r="N229" s="44">
        <v>39.1</v>
      </c>
      <c r="O229" s="44">
        <v>39.1</v>
      </c>
      <c r="P229" s="45">
        <v>39</v>
      </c>
      <c r="Q229" s="45">
        <v>39</v>
      </c>
      <c r="R229" s="45">
        <v>39</v>
      </c>
    </row>
    <row r="230" spans="1:18" s="132" customFormat="1" ht="61.5" customHeight="1">
      <c r="A230" s="100">
        <v>590</v>
      </c>
      <c r="B230" s="103" t="s">
        <v>53</v>
      </c>
      <c r="C230" s="30"/>
      <c r="D230" s="105" t="s">
        <v>141</v>
      </c>
      <c r="E230" s="101"/>
      <c r="F230" s="101"/>
      <c r="G230" s="101"/>
      <c r="H230" s="101" t="s">
        <v>1176</v>
      </c>
      <c r="I230" s="101" t="s">
        <v>1177</v>
      </c>
      <c r="J230" s="101" t="s">
        <v>329</v>
      </c>
      <c r="K230" s="99" t="s">
        <v>1218</v>
      </c>
      <c r="L230" s="99" t="s">
        <v>666</v>
      </c>
      <c r="M230" s="99" t="s">
        <v>1175</v>
      </c>
      <c r="N230" s="44">
        <v>108.8</v>
      </c>
      <c r="O230" s="44">
        <v>0</v>
      </c>
      <c r="P230" s="45">
        <v>0</v>
      </c>
      <c r="Q230" s="45">
        <v>0</v>
      </c>
      <c r="R230" s="45">
        <v>0</v>
      </c>
    </row>
    <row r="231" spans="1:18" s="132" customFormat="1" ht="106.5" customHeight="1">
      <c r="A231" s="98">
        <v>584</v>
      </c>
      <c r="B231" s="30" t="s">
        <v>592</v>
      </c>
      <c r="C231" s="30"/>
      <c r="D231" s="105" t="s">
        <v>593</v>
      </c>
      <c r="E231" s="99" t="s">
        <v>594</v>
      </c>
      <c r="F231" s="99" t="s">
        <v>595</v>
      </c>
      <c r="G231" s="99" t="s">
        <v>596</v>
      </c>
      <c r="H231" s="99" t="s">
        <v>597</v>
      </c>
      <c r="I231" s="99" t="s">
        <v>356</v>
      </c>
      <c r="J231" s="99" t="s">
        <v>103</v>
      </c>
      <c r="K231" s="99" t="s">
        <v>745</v>
      </c>
      <c r="L231" s="99"/>
      <c r="M231" s="99" t="s">
        <v>664</v>
      </c>
      <c r="N231" s="44">
        <v>1095.3</v>
      </c>
      <c r="O231" s="44">
        <v>1095.3</v>
      </c>
      <c r="P231" s="45">
        <v>0</v>
      </c>
      <c r="Q231" s="45">
        <v>0</v>
      </c>
      <c r="R231" s="45">
        <v>0</v>
      </c>
    </row>
    <row r="232" spans="1:18" s="130" customFormat="1" ht="96.75" customHeight="1">
      <c r="A232" s="33">
        <v>552</v>
      </c>
      <c r="B232" s="21" t="s">
        <v>210</v>
      </c>
      <c r="C232" s="11"/>
      <c r="D232" s="38" t="s">
        <v>163</v>
      </c>
      <c r="E232" s="175" t="s">
        <v>160</v>
      </c>
      <c r="F232" s="175" t="s">
        <v>161</v>
      </c>
      <c r="G232" s="175" t="s">
        <v>587</v>
      </c>
      <c r="H232" s="175" t="s">
        <v>386</v>
      </c>
      <c r="I232" s="175" t="s">
        <v>159</v>
      </c>
      <c r="J232" s="175" t="s">
        <v>158</v>
      </c>
      <c r="K232" s="175" t="s">
        <v>466</v>
      </c>
      <c r="L232" s="175" t="s">
        <v>200</v>
      </c>
      <c r="M232" s="175" t="s">
        <v>176</v>
      </c>
      <c r="N232" s="46">
        <v>4954.5</v>
      </c>
      <c r="O232" s="46">
        <v>4705.529</v>
      </c>
      <c r="P232" s="49">
        <v>3950.7</v>
      </c>
      <c r="Q232" s="49">
        <v>0</v>
      </c>
      <c r="R232" s="49">
        <v>0</v>
      </c>
    </row>
    <row r="233" spans="1:18" s="130" customFormat="1" ht="37.5" customHeight="1" hidden="1">
      <c r="A233" s="35"/>
      <c r="B233" s="69"/>
      <c r="C233" s="11"/>
      <c r="D233" s="39"/>
      <c r="E233" s="177"/>
      <c r="F233" s="177"/>
      <c r="G233" s="177"/>
      <c r="H233" s="177"/>
      <c r="I233" s="177"/>
      <c r="J233" s="177"/>
      <c r="K233" s="177"/>
      <c r="L233" s="177"/>
      <c r="M233" s="177"/>
      <c r="N233" s="51"/>
      <c r="O233" s="51"/>
      <c r="P233" s="52"/>
      <c r="Q233" s="52"/>
      <c r="R233" s="52"/>
    </row>
    <row r="234" spans="1:18" s="131" customFormat="1" ht="90.75" customHeight="1">
      <c r="A234" s="31">
        <v>810</v>
      </c>
      <c r="B234" s="28" t="s">
        <v>825</v>
      </c>
      <c r="C234" s="11"/>
      <c r="D234" s="40" t="s">
        <v>163</v>
      </c>
      <c r="E234" s="177"/>
      <c r="F234" s="177"/>
      <c r="G234" s="177"/>
      <c r="H234" s="177"/>
      <c r="I234" s="177"/>
      <c r="J234" s="177"/>
      <c r="K234" s="177"/>
      <c r="L234" s="177"/>
      <c r="M234" s="177"/>
      <c r="N234" s="44">
        <v>374.35</v>
      </c>
      <c r="O234" s="44">
        <v>374.35</v>
      </c>
      <c r="P234" s="44">
        <v>0</v>
      </c>
      <c r="Q234" s="44">
        <v>0</v>
      </c>
      <c r="R234" s="44">
        <v>0</v>
      </c>
    </row>
    <row r="235" spans="1:18" s="131" customFormat="1" ht="85.5" customHeight="1">
      <c r="A235" s="31">
        <v>649</v>
      </c>
      <c r="B235" s="28" t="s">
        <v>941</v>
      </c>
      <c r="C235" s="11"/>
      <c r="D235" s="40" t="s">
        <v>163</v>
      </c>
      <c r="E235" s="176"/>
      <c r="F235" s="176"/>
      <c r="G235" s="176"/>
      <c r="H235" s="176"/>
      <c r="I235" s="176"/>
      <c r="J235" s="176"/>
      <c r="K235" s="176"/>
      <c r="L235" s="176"/>
      <c r="M235" s="176"/>
      <c r="N235" s="44">
        <v>3366</v>
      </c>
      <c r="O235" s="44">
        <v>3366</v>
      </c>
      <c r="P235" s="44">
        <v>0</v>
      </c>
      <c r="Q235" s="44">
        <v>0</v>
      </c>
      <c r="R235" s="44">
        <v>0</v>
      </c>
    </row>
    <row r="236" spans="1:18" s="133" customFormat="1" ht="73.5" customHeight="1">
      <c r="A236" s="98">
        <v>617</v>
      </c>
      <c r="B236" s="143" t="s">
        <v>729</v>
      </c>
      <c r="C236" s="99"/>
      <c r="D236" s="104" t="s">
        <v>163</v>
      </c>
      <c r="E236" s="101" t="s">
        <v>160</v>
      </c>
      <c r="F236" s="101" t="s">
        <v>783</v>
      </c>
      <c r="G236" s="101" t="s">
        <v>587</v>
      </c>
      <c r="H236" s="101"/>
      <c r="I236" s="101"/>
      <c r="J236" s="101"/>
      <c r="K236" s="29" t="s">
        <v>606</v>
      </c>
      <c r="L236" s="24" t="s">
        <v>152</v>
      </c>
      <c r="M236" s="24" t="s">
        <v>604</v>
      </c>
      <c r="N236" s="54">
        <v>5559.085</v>
      </c>
      <c r="O236" s="54">
        <v>5034.683</v>
      </c>
      <c r="P236" s="54">
        <v>0</v>
      </c>
      <c r="Q236" s="54">
        <v>0</v>
      </c>
      <c r="R236" s="54">
        <v>0</v>
      </c>
    </row>
    <row r="237" spans="1:18" s="132" customFormat="1" ht="87" customHeight="1">
      <c r="A237" s="98">
        <v>566</v>
      </c>
      <c r="B237" s="30" t="s">
        <v>253</v>
      </c>
      <c r="C237" s="30"/>
      <c r="D237" s="104" t="s">
        <v>141</v>
      </c>
      <c r="E237" s="99"/>
      <c r="F237" s="99"/>
      <c r="G237" s="99"/>
      <c r="H237" s="99" t="s">
        <v>428</v>
      </c>
      <c r="I237" s="99" t="s">
        <v>598</v>
      </c>
      <c r="J237" s="99" t="s">
        <v>341</v>
      </c>
      <c r="K237" s="99" t="s">
        <v>713</v>
      </c>
      <c r="L237" s="99" t="s">
        <v>666</v>
      </c>
      <c r="M237" s="99" t="s">
        <v>664</v>
      </c>
      <c r="N237" s="44">
        <v>2010.6</v>
      </c>
      <c r="O237" s="44">
        <v>1672.65737</v>
      </c>
      <c r="P237" s="45">
        <v>1994.3</v>
      </c>
      <c r="Q237" s="45">
        <v>2263.7</v>
      </c>
      <c r="R237" s="45">
        <v>2405.1</v>
      </c>
    </row>
    <row r="238" spans="1:18" s="133" customFormat="1" ht="72.75" customHeight="1">
      <c r="A238" s="98">
        <v>567</v>
      </c>
      <c r="B238" s="30" t="s">
        <v>254</v>
      </c>
      <c r="C238" s="99"/>
      <c r="D238" s="104" t="s">
        <v>483</v>
      </c>
      <c r="E238" s="99"/>
      <c r="F238" s="99"/>
      <c r="G238" s="99"/>
      <c r="H238" s="99" t="s">
        <v>599</v>
      </c>
      <c r="I238" s="99" t="s">
        <v>411</v>
      </c>
      <c r="J238" s="99" t="s">
        <v>67</v>
      </c>
      <c r="K238" s="99" t="s">
        <v>1226</v>
      </c>
      <c r="L238" s="99" t="s">
        <v>666</v>
      </c>
      <c r="M238" s="99" t="s">
        <v>712</v>
      </c>
      <c r="N238" s="44">
        <v>4628</v>
      </c>
      <c r="O238" s="44">
        <v>4579.42957</v>
      </c>
      <c r="P238" s="45">
        <v>4654.7</v>
      </c>
      <c r="Q238" s="45">
        <v>4654.7</v>
      </c>
      <c r="R238" s="45">
        <v>4654.7</v>
      </c>
    </row>
    <row r="239" spans="1:18" s="133" customFormat="1" ht="84" customHeight="1">
      <c r="A239" s="92">
        <v>585</v>
      </c>
      <c r="B239" s="30" t="s">
        <v>440</v>
      </c>
      <c r="C239" s="62"/>
      <c r="D239" s="39" t="s">
        <v>202</v>
      </c>
      <c r="E239" s="18"/>
      <c r="F239" s="18"/>
      <c r="G239" s="99"/>
      <c r="H239" s="99" t="s">
        <v>428</v>
      </c>
      <c r="I239" s="99" t="s">
        <v>600</v>
      </c>
      <c r="J239" s="99" t="s">
        <v>341</v>
      </c>
      <c r="K239" s="99" t="s">
        <v>723</v>
      </c>
      <c r="L239" s="99" t="s">
        <v>724</v>
      </c>
      <c r="M239" s="99" t="s">
        <v>725</v>
      </c>
      <c r="N239" s="44">
        <v>12072</v>
      </c>
      <c r="O239" s="44">
        <v>12072</v>
      </c>
      <c r="P239" s="45">
        <v>0</v>
      </c>
      <c r="Q239" s="45">
        <v>0</v>
      </c>
      <c r="R239" s="45">
        <v>0</v>
      </c>
    </row>
    <row r="240" spans="1:18" s="133" customFormat="1" ht="86.25" customHeight="1">
      <c r="A240" s="98">
        <v>579</v>
      </c>
      <c r="B240" s="30" t="s">
        <v>255</v>
      </c>
      <c r="C240" s="99"/>
      <c r="D240" s="104" t="s">
        <v>121</v>
      </c>
      <c r="E240" s="99"/>
      <c r="F240" s="99"/>
      <c r="G240" s="99"/>
      <c r="H240" s="99" t="s">
        <v>428</v>
      </c>
      <c r="I240" s="99" t="s">
        <v>601</v>
      </c>
      <c r="J240" s="99" t="s">
        <v>341</v>
      </c>
      <c r="K240" s="99" t="s">
        <v>602</v>
      </c>
      <c r="L240" s="99" t="s">
        <v>94</v>
      </c>
      <c r="M240" s="99" t="s">
        <v>1275</v>
      </c>
      <c r="N240" s="44">
        <v>20667</v>
      </c>
      <c r="O240" s="44">
        <v>18162.07877</v>
      </c>
      <c r="P240" s="45">
        <v>21329</v>
      </c>
      <c r="Q240" s="45">
        <v>21329</v>
      </c>
      <c r="R240" s="45">
        <v>21329</v>
      </c>
    </row>
    <row r="241" spans="1:18" s="133" customFormat="1" ht="38.25" customHeight="1">
      <c r="A241" s="98">
        <v>0</v>
      </c>
      <c r="B241" s="7" t="s">
        <v>418</v>
      </c>
      <c r="C241" s="99"/>
      <c r="D241" s="104" t="s">
        <v>603</v>
      </c>
      <c r="E241" s="99"/>
      <c r="F241" s="99"/>
      <c r="G241" s="99"/>
      <c r="H241" s="99"/>
      <c r="I241" s="99"/>
      <c r="J241" s="99"/>
      <c r="K241" s="93" t="s">
        <v>784</v>
      </c>
      <c r="L241" s="99" t="s">
        <v>666</v>
      </c>
      <c r="M241" s="99" t="s">
        <v>664</v>
      </c>
      <c r="N241" s="44">
        <v>41509.2</v>
      </c>
      <c r="O241" s="44">
        <v>41509.2</v>
      </c>
      <c r="P241" s="45">
        <v>45011.2</v>
      </c>
      <c r="Q241" s="45">
        <v>45011.2</v>
      </c>
      <c r="R241" s="45">
        <v>45011.2</v>
      </c>
    </row>
    <row r="242" spans="1:18" s="133" customFormat="1" ht="80.25" customHeight="1">
      <c r="A242" s="164">
        <v>312</v>
      </c>
      <c r="B242" s="69" t="s">
        <v>1260</v>
      </c>
      <c r="C242" s="99"/>
      <c r="D242" s="115" t="s">
        <v>141</v>
      </c>
      <c r="E242" s="102"/>
      <c r="F242" s="102"/>
      <c r="G242" s="102"/>
      <c r="H242" s="102"/>
      <c r="I242" s="102"/>
      <c r="J242" s="102"/>
      <c r="K242" s="93" t="s">
        <v>1160</v>
      </c>
      <c r="L242" s="99" t="s">
        <v>666</v>
      </c>
      <c r="M242" s="99" t="s">
        <v>1161</v>
      </c>
      <c r="N242" s="51">
        <v>0</v>
      </c>
      <c r="O242" s="51">
        <v>0</v>
      </c>
      <c r="P242" s="52">
        <f>200+540</f>
        <v>740</v>
      </c>
      <c r="Q242" s="52">
        <v>740</v>
      </c>
      <c r="R242" s="52">
        <v>740</v>
      </c>
    </row>
    <row r="243" spans="1:18" s="133" customFormat="1" ht="63" customHeight="1">
      <c r="A243" s="98">
        <v>301</v>
      </c>
      <c r="B243" s="28" t="s">
        <v>1164</v>
      </c>
      <c r="C243" s="99"/>
      <c r="D243" s="104" t="s">
        <v>120</v>
      </c>
      <c r="E243" s="99"/>
      <c r="F243" s="99"/>
      <c r="G243" s="99"/>
      <c r="H243" s="99"/>
      <c r="I243" s="99"/>
      <c r="J243" s="99"/>
      <c r="K243" s="93" t="s">
        <v>1165</v>
      </c>
      <c r="L243" s="99" t="s">
        <v>666</v>
      </c>
      <c r="M243" s="99" t="s">
        <v>1166</v>
      </c>
      <c r="N243" s="54">
        <v>0</v>
      </c>
      <c r="O243" s="54">
        <v>0</v>
      </c>
      <c r="P243" s="54">
        <v>281</v>
      </c>
      <c r="Q243" s="54">
        <v>0</v>
      </c>
      <c r="R243" s="54">
        <v>0</v>
      </c>
    </row>
    <row r="244" spans="1:18" s="133" customFormat="1" ht="84.75" customHeight="1">
      <c r="A244" s="98">
        <v>634</v>
      </c>
      <c r="B244" s="28" t="s">
        <v>500</v>
      </c>
      <c r="C244" s="111"/>
      <c r="D244" s="112" t="s">
        <v>202</v>
      </c>
      <c r="E244" s="111"/>
      <c r="F244" s="111"/>
      <c r="G244" s="111"/>
      <c r="H244" s="99" t="s">
        <v>612</v>
      </c>
      <c r="I244" s="99" t="s">
        <v>754</v>
      </c>
      <c r="J244" s="99" t="s">
        <v>341</v>
      </c>
      <c r="K244" s="93" t="s">
        <v>753</v>
      </c>
      <c r="L244" s="111" t="s">
        <v>396</v>
      </c>
      <c r="M244" s="111" t="s">
        <v>755</v>
      </c>
      <c r="N244" s="54">
        <v>7678</v>
      </c>
      <c r="O244" s="54">
        <v>7677.982</v>
      </c>
      <c r="P244" s="54">
        <v>0</v>
      </c>
      <c r="Q244" s="54">
        <v>0</v>
      </c>
      <c r="R244" s="54">
        <v>0</v>
      </c>
    </row>
    <row r="245" spans="1:18" s="133" customFormat="1" ht="84" customHeight="1">
      <c r="A245" s="110">
        <v>641</v>
      </c>
      <c r="B245" s="28" t="s">
        <v>510</v>
      </c>
      <c r="C245" s="111"/>
      <c r="D245" s="113" t="s">
        <v>202</v>
      </c>
      <c r="E245" s="111"/>
      <c r="F245" s="111"/>
      <c r="G245" s="111"/>
      <c r="H245" s="111" t="s">
        <v>612</v>
      </c>
      <c r="I245" s="111" t="s">
        <v>615</v>
      </c>
      <c r="J245" s="111" t="s">
        <v>616</v>
      </c>
      <c r="K245" s="93" t="s">
        <v>756</v>
      </c>
      <c r="L245" s="111" t="s">
        <v>758</v>
      </c>
      <c r="M245" s="111" t="s">
        <v>757</v>
      </c>
      <c r="N245" s="54">
        <v>3844</v>
      </c>
      <c r="O245" s="54">
        <v>3789.931</v>
      </c>
      <c r="P245" s="54">
        <v>0</v>
      </c>
      <c r="Q245" s="54">
        <v>0</v>
      </c>
      <c r="R245" s="54">
        <v>0</v>
      </c>
    </row>
    <row r="246" spans="1:18" s="131" customFormat="1" ht="102" customHeight="1">
      <c r="A246" s="31">
        <v>700</v>
      </c>
      <c r="B246" s="28" t="s">
        <v>955</v>
      </c>
      <c r="C246" s="8"/>
      <c r="D246" s="137" t="s">
        <v>121</v>
      </c>
      <c r="E246" s="3" t="s">
        <v>1014</v>
      </c>
      <c r="F246" s="3" t="s">
        <v>152</v>
      </c>
      <c r="G246" s="3" t="s">
        <v>1015</v>
      </c>
      <c r="H246" s="151" t="s">
        <v>1057</v>
      </c>
      <c r="I246" s="151" t="s">
        <v>1058</v>
      </c>
      <c r="J246" s="151" t="s">
        <v>1059</v>
      </c>
      <c r="K246" s="144" t="s">
        <v>1055</v>
      </c>
      <c r="L246" s="26" t="s">
        <v>666</v>
      </c>
      <c r="M246" s="26" t="s">
        <v>1056</v>
      </c>
      <c r="N246" s="44">
        <v>3896.9</v>
      </c>
      <c r="O246" s="44">
        <v>0</v>
      </c>
      <c r="P246" s="44">
        <v>0</v>
      </c>
      <c r="Q246" s="44">
        <v>0</v>
      </c>
      <c r="R246" s="44">
        <v>0</v>
      </c>
    </row>
    <row r="247" spans="1:18" s="133" customFormat="1" ht="72" customHeight="1">
      <c r="A247" s="98">
        <v>656</v>
      </c>
      <c r="B247" s="28" t="s">
        <v>620</v>
      </c>
      <c r="C247" s="99"/>
      <c r="D247" s="104" t="s">
        <v>121</v>
      </c>
      <c r="E247" s="99"/>
      <c r="F247" s="99"/>
      <c r="G247" s="99"/>
      <c r="H247" s="111" t="s">
        <v>612</v>
      </c>
      <c r="I247" s="111" t="s">
        <v>820</v>
      </c>
      <c r="J247" s="111" t="s">
        <v>616</v>
      </c>
      <c r="K247" s="108" t="s">
        <v>920</v>
      </c>
      <c r="L247" s="99" t="s">
        <v>666</v>
      </c>
      <c r="M247" s="99" t="s">
        <v>921</v>
      </c>
      <c r="N247" s="54">
        <v>1357.2</v>
      </c>
      <c r="O247" s="54">
        <v>0</v>
      </c>
      <c r="P247" s="54">
        <v>0</v>
      </c>
      <c r="Q247" s="54">
        <v>0</v>
      </c>
      <c r="R247" s="54">
        <v>0</v>
      </c>
    </row>
    <row r="248" spans="1:18" s="133" customFormat="1" ht="96.75" customHeight="1">
      <c r="A248" s="98">
        <v>658</v>
      </c>
      <c r="B248" s="28" t="s">
        <v>621</v>
      </c>
      <c r="C248" s="99"/>
      <c r="D248" s="104" t="s">
        <v>141</v>
      </c>
      <c r="E248" s="99"/>
      <c r="F248" s="99"/>
      <c r="G248" s="99"/>
      <c r="H248" s="99" t="s">
        <v>958</v>
      </c>
      <c r="I248" s="99"/>
      <c r="J248" s="99"/>
      <c r="K248" s="108" t="s">
        <v>959</v>
      </c>
      <c r="L248" s="99" t="s">
        <v>666</v>
      </c>
      <c r="M248" s="99" t="s">
        <v>960</v>
      </c>
      <c r="N248" s="54">
        <v>15.4</v>
      </c>
      <c r="O248" s="54">
        <v>15.4</v>
      </c>
      <c r="P248" s="54">
        <v>0</v>
      </c>
      <c r="Q248" s="54">
        <v>0</v>
      </c>
      <c r="R248" s="54">
        <v>0</v>
      </c>
    </row>
    <row r="249" spans="1:18" s="133" customFormat="1" ht="108" customHeight="1">
      <c r="A249" s="275">
        <v>333</v>
      </c>
      <c r="B249" s="205" t="s">
        <v>662</v>
      </c>
      <c r="C249" s="99"/>
      <c r="D249" s="277" t="s">
        <v>121</v>
      </c>
      <c r="E249" s="193"/>
      <c r="F249" s="193"/>
      <c r="G249" s="193"/>
      <c r="H249" s="193"/>
      <c r="I249" s="193"/>
      <c r="J249" s="193"/>
      <c r="K249" s="107" t="s">
        <v>668</v>
      </c>
      <c r="L249" s="101" t="s">
        <v>57</v>
      </c>
      <c r="M249" s="101" t="s">
        <v>669</v>
      </c>
      <c r="N249" s="279">
        <v>5629.38349</v>
      </c>
      <c r="O249" s="279">
        <v>5102.86059</v>
      </c>
      <c r="P249" s="279">
        <v>0</v>
      </c>
      <c r="Q249" s="279">
        <v>0</v>
      </c>
      <c r="R249" s="279">
        <v>0</v>
      </c>
    </row>
    <row r="250" spans="1:18" s="133" customFormat="1" ht="110.25" customHeight="1">
      <c r="A250" s="276"/>
      <c r="B250" s="206"/>
      <c r="C250" s="99"/>
      <c r="D250" s="278"/>
      <c r="E250" s="194"/>
      <c r="F250" s="194"/>
      <c r="G250" s="194"/>
      <c r="H250" s="194"/>
      <c r="I250" s="194"/>
      <c r="J250" s="194"/>
      <c r="K250" s="108" t="s">
        <v>1184</v>
      </c>
      <c r="L250" s="102" t="s">
        <v>666</v>
      </c>
      <c r="M250" s="102" t="s">
        <v>1032</v>
      </c>
      <c r="N250" s="280"/>
      <c r="O250" s="280"/>
      <c r="P250" s="280"/>
      <c r="Q250" s="280"/>
      <c r="R250" s="280"/>
    </row>
    <row r="251" spans="1:18" s="133" customFormat="1" ht="134.25" customHeight="1">
      <c r="A251" s="98">
        <v>301</v>
      </c>
      <c r="B251" s="28" t="s">
        <v>680</v>
      </c>
      <c r="C251" s="99"/>
      <c r="D251" s="104" t="s">
        <v>121</v>
      </c>
      <c r="E251" s="99"/>
      <c r="F251" s="99"/>
      <c r="G251" s="99"/>
      <c r="H251" s="99"/>
      <c r="I251" s="99"/>
      <c r="J251" s="99"/>
      <c r="K251" s="138" t="s">
        <v>681</v>
      </c>
      <c r="L251" s="99" t="s">
        <v>666</v>
      </c>
      <c r="M251" s="99" t="s">
        <v>720</v>
      </c>
      <c r="N251" s="54">
        <v>3000</v>
      </c>
      <c r="O251" s="54">
        <v>3000</v>
      </c>
      <c r="P251" s="54">
        <v>0</v>
      </c>
      <c r="Q251" s="54">
        <v>0</v>
      </c>
      <c r="R251" s="54">
        <v>0</v>
      </c>
    </row>
    <row r="252" spans="1:18" s="133" customFormat="1" ht="63.75" customHeight="1">
      <c r="A252" s="98">
        <v>312</v>
      </c>
      <c r="B252" s="28" t="s">
        <v>682</v>
      </c>
      <c r="C252" s="99"/>
      <c r="D252" s="104" t="s">
        <v>11</v>
      </c>
      <c r="E252" s="99"/>
      <c r="F252" s="99"/>
      <c r="G252" s="99"/>
      <c r="H252" s="99"/>
      <c r="I252" s="99"/>
      <c r="J252" s="99"/>
      <c r="K252" s="138" t="s">
        <v>683</v>
      </c>
      <c r="L252" s="99" t="s">
        <v>666</v>
      </c>
      <c r="M252" s="99" t="s">
        <v>720</v>
      </c>
      <c r="N252" s="54">
        <v>99</v>
      </c>
      <c r="O252" s="54">
        <v>99</v>
      </c>
      <c r="P252" s="54">
        <v>0</v>
      </c>
      <c r="Q252" s="54">
        <v>0</v>
      </c>
      <c r="R252" s="54">
        <v>0</v>
      </c>
    </row>
    <row r="253" spans="1:18" s="133" customFormat="1" ht="63.75" customHeight="1">
      <c r="A253" s="98">
        <v>303</v>
      </c>
      <c r="B253" s="28" t="s">
        <v>684</v>
      </c>
      <c r="C253" s="99"/>
      <c r="D253" s="104" t="s">
        <v>11</v>
      </c>
      <c r="E253" s="99"/>
      <c r="F253" s="99"/>
      <c r="G253" s="99"/>
      <c r="H253" s="99"/>
      <c r="I253" s="99"/>
      <c r="J253" s="99"/>
      <c r="K253" s="138" t="s">
        <v>685</v>
      </c>
      <c r="L253" s="99" t="s">
        <v>666</v>
      </c>
      <c r="M253" s="99" t="s">
        <v>720</v>
      </c>
      <c r="N253" s="54">
        <v>100</v>
      </c>
      <c r="O253" s="54">
        <v>100</v>
      </c>
      <c r="P253" s="54">
        <v>0</v>
      </c>
      <c r="Q253" s="54">
        <v>0</v>
      </c>
      <c r="R253" s="54">
        <v>0</v>
      </c>
    </row>
    <row r="254" spans="1:18" s="133" customFormat="1" ht="39.75" customHeight="1">
      <c r="A254" s="98">
        <v>304</v>
      </c>
      <c r="B254" s="28" t="s">
        <v>686</v>
      </c>
      <c r="C254" s="99"/>
      <c r="D254" s="104" t="s">
        <v>11</v>
      </c>
      <c r="E254" s="99"/>
      <c r="F254" s="99"/>
      <c r="G254" s="99"/>
      <c r="H254" s="99"/>
      <c r="I254" s="99"/>
      <c r="J254" s="99"/>
      <c r="K254" s="138" t="s">
        <v>687</v>
      </c>
      <c r="L254" s="99" t="s">
        <v>666</v>
      </c>
      <c r="M254" s="99" t="s">
        <v>720</v>
      </c>
      <c r="N254" s="54">
        <v>60</v>
      </c>
      <c r="O254" s="54">
        <v>60</v>
      </c>
      <c r="P254" s="54">
        <v>0</v>
      </c>
      <c r="Q254" s="54">
        <v>0</v>
      </c>
      <c r="R254" s="54">
        <v>0</v>
      </c>
    </row>
    <row r="255" spans="1:18" s="133" customFormat="1" ht="39" customHeight="1">
      <c r="A255" s="98">
        <v>305</v>
      </c>
      <c r="B255" s="139" t="s">
        <v>689</v>
      </c>
      <c r="C255" s="99"/>
      <c r="D255" s="104" t="s">
        <v>121</v>
      </c>
      <c r="E255" s="99"/>
      <c r="F255" s="99"/>
      <c r="G255" s="99"/>
      <c r="H255" s="99"/>
      <c r="I255" s="99"/>
      <c r="J255" s="99"/>
      <c r="K255" s="138" t="s">
        <v>688</v>
      </c>
      <c r="L255" s="99" t="s">
        <v>666</v>
      </c>
      <c r="M255" s="99" t="s">
        <v>720</v>
      </c>
      <c r="N255" s="54">
        <v>500</v>
      </c>
      <c r="O255" s="54">
        <v>500</v>
      </c>
      <c r="P255" s="54">
        <v>0</v>
      </c>
      <c r="Q255" s="54">
        <v>0</v>
      </c>
      <c r="R255" s="54">
        <v>0</v>
      </c>
    </row>
    <row r="256" spans="1:18" s="133" customFormat="1" ht="52.5" customHeight="1">
      <c r="A256" s="98">
        <v>306</v>
      </c>
      <c r="B256" s="139" t="s">
        <v>690</v>
      </c>
      <c r="C256" s="99"/>
      <c r="D256" s="104" t="s">
        <v>125</v>
      </c>
      <c r="E256" s="99"/>
      <c r="F256" s="99"/>
      <c r="G256" s="99"/>
      <c r="H256" s="99"/>
      <c r="I256" s="99"/>
      <c r="J256" s="99"/>
      <c r="K256" s="138" t="s">
        <v>691</v>
      </c>
      <c r="L256" s="99" t="s">
        <v>666</v>
      </c>
      <c r="M256" s="99" t="s">
        <v>719</v>
      </c>
      <c r="N256" s="54">
        <v>80</v>
      </c>
      <c r="O256" s="54">
        <v>80</v>
      </c>
      <c r="P256" s="54">
        <v>0</v>
      </c>
      <c r="Q256" s="54">
        <v>0</v>
      </c>
      <c r="R256" s="54">
        <v>0</v>
      </c>
    </row>
    <row r="257" spans="1:18" s="133" customFormat="1" ht="89.25" customHeight="1">
      <c r="A257" s="98">
        <v>343</v>
      </c>
      <c r="B257" s="139" t="s">
        <v>821</v>
      </c>
      <c r="C257" s="99"/>
      <c r="D257" s="104" t="s">
        <v>250</v>
      </c>
      <c r="E257" s="99"/>
      <c r="F257" s="99"/>
      <c r="G257" s="99"/>
      <c r="H257" s="99"/>
      <c r="I257" s="99"/>
      <c r="J257" s="99"/>
      <c r="K257" s="138" t="s">
        <v>828</v>
      </c>
      <c r="L257" s="99" t="s">
        <v>666</v>
      </c>
      <c r="M257" s="99" t="s">
        <v>720</v>
      </c>
      <c r="N257" s="54">
        <v>2500</v>
      </c>
      <c r="O257" s="54">
        <v>2500</v>
      </c>
      <c r="P257" s="54">
        <v>0</v>
      </c>
      <c r="Q257" s="54">
        <v>0</v>
      </c>
      <c r="R257" s="54">
        <v>0</v>
      </c>
    </row>
    <row r="258" spans="1:18" s="133" customFormat="1" ht="74.25" customHeight="1">
      <c r="A258" s="98">
        <v>308</v>
      </c>
      <c r="B258" s="139" t="s">
        <v>928</v>
      </c>
      <c r="C258" s="99"/>
      <c r="D258" s="104" t="s">
        <v>1130</v>
      </c>
      <c r="E258" s="99"/>
      <c r="F258" s="99"/>
      <c r="G258" s="99"/>
      <c r="H258" s="99"/>
      <c r="I258" s="99"/>
      <c r="J258" s="99"/>
      <c r="K258" s="138" t="s">
        <v>1016</v>
      </c>
      <c r="L258" s="99" t="s">
        <v>666</v>
      </c>
      <c r="M258" s="99" t="s">
        <v>746</v>
      </c>
      <c r="N258" s="54">
        <v>2200</v>
      </c>
      <c r="O258" s="54">
        <v>2200</v>
      </c>
      <c r="P258" s="54">
        <v>11620</v>
      </c>
      <c r="Q258" s="54">
        <v>11000</v>
      </c>
      <c r="R258" s="54">
        <v>0</v>
      </c>
    </row>
    <row r="259" spans="1:18" s="133" customFormat="1" ht="49.5" customHeight="1">
      <c r="A259" s="98">
        <v>309</v>
      </c>
      <c r="B259" s="139" t="s">
        <v>692</v>
      </c>
      <c r="C259" s="99"/>
      <c r="D259" s="104" t="s">
        <v>141</v>
      </c>
      <c r="E259" s="99"/>
      <c r="F259" s="99"/>
      <c r="G259" s="99"/>
      <c r="H259" s="99"/>
      <c r="I259" s="99"/>
      <c r="J259" s="99"/>
      <c r="K259" s="138" t="s">
        <v>1017</v>
      </c>
      <c r="L259" s="99" t="s">
        <v>666</v>
      </c>
      <c r="M259" s="99" t="s">
        <v>746</v>
      </c>
      <c r="N259" s="54">
        <v>382.6</v>
      </c>
      <c r="O259" s="54">
        <v>354.59135</v>
      </c>
      <c r="P259" s="54">
        <v>0</v>
      </c>
      <c r="Q259" s="54">
        <v>0</v>
      </c>
      <c r="R259" s="54">
        <v>0</v>
      </c>
    </row>
    <row r="260" spans="1:18" s="133" customFormat="1" ht="49.5" customHeight="1">
      <c r="A260" s="98">
        <v>310</v>
      </c>
      <c r="B260" s="139" t="s">
        <v>693</v>
      </c>
      <c r="C260" s="99"/>
      <c r="D260" s="104" t="s">
        <v>141</v>
      </c>
      <c r="E260" s="99"/>
      <c r="F260" s="99"/>
      <c r="G260" s="99"/>
      <c r="H260" s="99"/>
      <c r="I260" s="99"/>
      <c r="J260" s="99"/>
      <c r="K260" s="138" t="s">
        <v>694</v>
      </c>
      <c r="L260" s="99" t="s">
        <v>666</v>
      </c>
      <c r="M260" s="99" t="s">
        <v>746</v>
      </c>
      <c r="N260" s="54">
        <v>3000</v>
      </c>
      <c r="O260" s="54">
        <v>3000</v>
      </c>
      <c r="P260" s="54">
        <v>0</v>
      </c>
      <c r="Q260" s="54">
        <v>0</v>
      </c>
      <c r="R260" s="54">
        <v>0</v>
      </c>
    </row>
    <row r="261" spans="1:18" s="133" customFormat="1" ht="62.25" customHeight="1">
      <c r="A261" s="98">
        <v>311</v>
      </c>
      <c r="B261" s="139" t="s">
        <v>695</v>
      </c>
      <c r="C261" s="99"/>
      <c r="D261" s="104" t="s">
        <v>121</v>
      </c>
      <c r="E261" s="99"/>
      <c r="F261" s="99"/>
      <c r="G261" s="99"/>
      <c r="H261" s="99"/>
      <c r="I261" s="99"/>
      <c r="J261" s="99"/>
      <c r="K261" s="140" t="s">
        <v>696</v>
      </c>
      <c r="L261" s="99" t="s">
        <v>666</v>
      </c>
      <c r="M261" s="99" t="s">
        <v>746</v>
      </c>
      <c r="N261" s="54">
        <v>50</v>
      </c>
      <c r="O261" s="54">
        <v>50</v>
      </c>
      <c r="P261" s="54">
        <v>0</v>
      </c>
      <c r="Q261" s="54">
        <v>0</v>
      </c>
      <c r="R261" s="54">
        <v>0</v>
      </c>
    </row>
    <row r="262" spans="1:18" s="133" customFormat="1" ht="62.25" customHeight="1">
      <c r="A262" s="98">
        <v>315</v>
      </c>
      <c r="B262" s="143" t="s">
        <v>930</v>
      </c>
      <c r="C262" s="99"/>
      <c r="D262" s="104" t="s">
        <v>121</v>
      </c>
      <c r="E262" s="99"/>
      <c r="F262" s="99"/>
      <c r="G262" s="99"/>
      <c r="H262" s="111"/>
      <c r="I262" s="111"/>
      <c r="J262" s="111"/>
      <c r="K262" s="140" t="s">
        <v>979</v>
      </c>
      <c r="L262" s="99" t="s">
        <v>666</v>
      </c>
      <c r="M262" s="99" t="s">
        <v>977</v>
      </c>
      <c r="N262" s="54">
        <v>1300</v>
      </c>
      <c r="O262" s="54">
        <v>99</v>
      </c>
      <c r="P262" s="54">
        <v>0</v>
      </c>
      <c r="Q262" s="54">
        <v>0</v>
      </c>
      <c r="R262" s="54">
        <v>0</v>
      </c>
    </row>
    <row r="263" spans="1:18" s="133" customFormat="1" ht="62.25" customHeight="1">
      <c r="A263" s="98">
        <v>317</v>
      </c>
      <c r="B263" s="143" t="s">
        <v>931</v>
      </c>
      <c r="C263" s="99"/>
      <c r="D263" s="104" t="s">
        <v>121</v>
      </c>
      <c r="E263" s="99"/>
      <c r="F263" s="99"/>
      <c r="G263" s="99"/>
      <c r="H263" s="111"/>
      <c r="I263" s="111"/>
      <c r="J263" s="111"/>
      <c r="K263" s="140" t="s">
        <v>980</v>
      </c>
      <c r="L263" s="99" t="s">
        <v>666</v>
      </c>
      <c r="M263" s="99" t="s">
        <v>977</v>
      </c>
      <c r="N263" s="54">
        <v>200</v>
      </c>
      <c r="O263" s="54">
        <v>200</v>
      </c>
      <c r="P263" s="54">
        <v>0</v>
      </c>
      <c r="Q263" s="54">
        <v>0</v>
      </c>
      <c r="R263" s="54">
        <v>0</v>
      </c>
    </row>
    <row r="264" spans="1:18" s="133" customFormat="1" ht="24" customHeight="1">
      <c r="A264" s="98">
        <v>303</v>
      </c>
      <c r="B264" s="143" t="s">
        <v>1270</v>
      </c>
      <c r="C264" s="99"/>
      <c r="D264" s="104" t="s">
        <v>589</v>
      </c>
      <c r="E264" s="99"/>
      <c r="F264" s="99"/>
      <c r="G264" s="99"/>
      <c r="H264" s="111"/>
      <c r="I264" s="111"/>
      <c r="J264" s="111"/>
      <c r="K264" s="140" t="s">
        <v>1288</v>
      </c>
      <c r="L264" s="99"/>
      <c r="M264" s="99"/>
      <c r="N264" s="54">
        <v>0</v>
      </c>
      <c r="O264" s="54">
        <v>0</v>
      </c>
      <c r="P264" s="54">
        <v>100</v>
      </c>
      <c r="Q264" s="54">
        <v>0</v>
      </c>
      <c r="R264" s="54">
        <v>0</v>
      </c>
    </row>
    <row r="265" spans="1:18" s="133" customFormat="1" ht="24" customHeight="1">
      <c r="A265" s="98">
        <v>308</v>
      </c>
      <c r="B265" s="143" t="s">
        <v>1266</v>
      </c>
      <c r="C265" s="99"/>
      <c r="D265" s="104" t="s">
        <v>121</v>
      </c>
      <c r="E265" s="99"/>
      <c r="F265" s="99"/>
      <c r="G265" s="99"/>
      <c r="H265" s="111"/>
      <c r="I265" s="111"/>
      <c r="J265" s="111"/>
      <c r="K265" s="140" t="s">
        <v>1288</v>
      </c>
      <c r="L265" s="99"/>
      <c r="M265" s="99"/>
      <c r="N265" s="54">
        <v>0</v>
      </c>
      <c r="O265" s="54">
        <v>0</v>
      </c>
      <c r="P265" s="54">
        <v>2500</v>
      </c>
      <c r="Q265" s="54">
        <v>0</v>
      </c>
      <c r="R265" s="54">
        <v>0</v>
      </c>
    </row>
    <row r="266" spans="1:18" s="133" customFormat="1" ht="24" customHeight="1">
      <c r="A266" s="98">
        <v>309</v>
      </c>
      <c r="B266" s="143" t="s">
        <v>1267</v>
      </c>
      <c r="C266" s="99"/>
      <c r="D266" s="104" t="s">
        <v>121</v>
      </c>
      <c r="E266" s="99"/>
      <c r="F266" s="99"/>
      <c r="G266" s="99"/>
      <c r="H266" s="111"/>
      <c r="I266" s="111"/>
      <c r="J266" s="111"/>
      <c r="K266" s="140" t="s">
        <v>1288</v>
      </c>
      <c r="L266" s="99"/>
      <c r="M266" s="99"/>
      <c r="N266" s="54">
        <v>0</v>
      </c>
      <c r="O266" s="54">
        <v>0</v>
      </c>
      <c r="P266" s="54">
        <v>1500</v>
      </c>
      <c r="Q266" s="54">
        <v>0</v>
      </c>
      <c r="R266" s="54">
        <v>0</v>
      </c>
    </row>
    <row r="267" spans="1:18" s="133" customFormat="1" ht="25.5" customHeight="1">
      <c r="A267" s="98">
        <v>310</v>
      </c>
      <c r="B267" s="143" t="s">
        <v>1268</v>
      </c>
      <c r="C267" s="99"/>
      <c r="D267" s="104" t="s">
        <v>121</v>
      </c>
      <c r="E267" s="99"/>
      <c r="F267" s="99"/>
      <c r="G267" s="99"/>
      <c r="H267" s="111"/>
      <c r="I267" s="111"/>
      <c r="J267" s="111"/>
      <c r="K267" s="140" t="s">
        <v>1288</v>
      </c>
      <c r="L267" s="99"/>
      <c r="M267" s="99"/>
      <c r="N267" s="54">
        <v>0</v>
      </c>
      <c r="O267" s="54">
        <v>0</v>
      </c>
      <c r="P267" s="54">
        <v>500</v>
      </c>
      <c r="Q267" s="54">
        <v>0</v>
      </c>
      <c r="R267" s="54">
        <v>0</v>
      </c>
    </row>
    <row r="268" spans="1:18" s="133" customFormat="1" ht="26.25" customHeight="1">
      <c r="A268" s="98">
        <v>311</v>
      </c>
      <c r="B268" s="143" t="s">
        <v>1269</v>
      </c>
      <c r="C268" s="99"/>
      <c r="D268" s="104" t="s">
        <v>121</v>
      </c>
      <c r="E268" s="99"/>
      <c r="F268" s="99"/>
      <c r="G268" s="99"/>
      <c r="H268" s="111"/>
      <c r="I268" s="111"/>
      <c r="J268" s="111"/>
      <c r="K268" s="140" t="s">
        <v>1288</v>
      </c>
      <c r="L268" s="99"/>
      <c r="M268" s="99"/>
      <c r="N268" s="54">
        <v>0</v>
      </c>
      <c r="O268" s="54">
        <v>0</v>
      </c>
      <c r="P268" s="54">
        <v>160</v>
      </c>
      <c r="Q268" s="54">
        <v>0</v>
      </c>
      <c r="R268" s="54">
        <v>0</v>
      </c>
    </row>
    <row r="269" spans="1:18" s="133" customFormat="1" ht="48" customHeight="1">
      <c r="A269" s="98">
        <v>304</v>
      </c>
      <c r="B269" s="143" t="s">
        <v>1261</v>
      </c>
      <c r="C269" s="99"/>
      <c r="D269" s="104" t="s">
        <v>121</v>
      </c>
      <c r="E269" s="99"/>
      <c r="F269" s="99"/>
      <c r="G269" s="99"/>
      <c r="H269" s="111"/>
      <c r="I269" s="111"/>
      <c r="J269" s="111"/>
      <c r="K269" s="140" t="s">
        <v>1288</v>
      </c>
      <c r="L269" s="99"/>
      <c r="M269" s="99"/>
      <c r="N269" s="54">
        <v>0</v>
      </c>
      <c r="O269" s="54">
        <v>0</v>
      </c>
      <c r="P269" s="54">
        <v>4286.9</v>
      </c>
      <c r="Q269" s="54">
        <v>0</v>
      </c>
      <c r="R269" s="54">
        <v>0</v>
      </c>
    </row>
    <row r="270" spans="1:18" s="133" customFormat="1" ht="48.75" customHeight="1">
      <c r="A270" s="98"/>
      <c r="B270" s="143" t="s">
        <v>1261</v>
      </c>
      <c r="C270" s="99"/>
      <c r="D270" s="104" t="s">
        <v>121</v>
      </c>
      <c r="E270" s="99"/>
      <c r="F270" s="99"/>
      <c r="G270" s="99"/>
      <c r="H270" s="111"/>
      <c r="I270" s="111"/>
      <c r="J270" s="111"/>
      <c r="K270" s="140" t="s">
        <v>607</v>
      </c>
      <c r="L270" s="99" t="s">
        <v>666</v>
      </c>
      <c r="M270" s="99" t="s">
        <v>479</v>
      </c>
      <c r="N270" s="54">
        <v>0</v>
      </c>
      <c r="O270" s="54">
        <v>0</v>
      </c>
      <c r="P270" s="54">
        <v>18515.8</v>
      </c>
      <c r="Q270" s="54">
        <v>0</v>
      </c>
      <c r="R270" s="54">
        <v>0</v>
      </c>
    </row>
    <row r="271" spans="1:18" s="133" customFormat="1" ht="53.25" customHeight="1">
      <c r="A271" s="98">
        <v>318</v>
      </c>
      <c r="B271" s="143" t="s">
        <v>932</v>
      </c>
      <c r="C271" s="99"/>
      <c r="D271" s="104" t="s">
        <v>11</v>
      </c>
      <c r="E271" s="99"/>
      <c r="F271" s="99"/>
      <c r="G271" s="99"/>
      <c r="H271" s="111"/>
      <c r="I271" s="111"/>
      <c r="J271" s="111"/>
      <c r="K271" s="140" t="s">
        <v>981</v>
      </c>
      <c r="L271" s="99" t="s">
        <v>666</v>
      </c>
      <c r="M271" s="99" t="s">
        <v>977</v>
      </c>
      <c r="N271" s="54">
        <v>50</v>
      </c>
      <c r="O271" s="54">
        <v>50</v>
      </c>
      <c r="P271" s="54">
        <v>0</v>
      </c>
      <c r="Q271" s="54">
        <v>0</v>
      </c>
      <c r="R271" s="54">
        <v>0</v>
      </c>
    </row>
    <row r="272" spans="1:18" s="133" customFormat="1" ht="53.25" customHeight="1">
      <c r="A272" s="98">
        <v>319</v>
      </c>
      <c r="B272" s="143" t="s">
        <v>933</v>
      </c>
      <c r="C272" s="99"/>
      <c r="D272" s="104" t="s">
        <v>121</v>
      </c>
      <c r="E272" s="99"/>
      <c r="F272" s="99"/>
      <c r="G272" s="99"/>
      <c r="H272" s="111"/>
      <c r="I272" s="111"/>
      <c r="J272" s="111"/>
      <c r="K272" s="140" t="s">
        <v>984</v>
      </c>
      <c r="L272" s="99" t="s">
        <v>666</v>
      </c>
      <c r="M272" s="99" t="s">
        <v>977</v>
      </c>
      <c r="N272" s="54">
        <v>160</v>
      </c>
      <c r="O272" s="54">
        <v>160</v>
      </c>
      <c r="P272" s="54">
        <v>0</v>
      </c>
      <c r="Q272" s="54">
        <v>0</v>
      </c>
      <c r="R272" s="54">
        <v>0</v>
      </c>
    </row>
    <row r="273" spans="1:18" s="133" customFormat="1" ht="62.25" customHeight="1">
      <c r="A273" s="98">
        <v>320</v>
      </c>
      <c r="B273" s="143" t="s">
        <v>934</v>
      </c>
      <c r="C273" s="99"/>
      <c r="D273" s="104" t="s">
        <v>121</v>
      </c>
      <c r="E273" s="99"/>
      <c r="F273" s="99"/>
      <c r="G273" s="99"/>
      <c r="H273" s="111"/>
      <c r="I273" s="111"/>
      <c r="J273" s="111"/>
      <c r="K273" s="140" t="s">
        <v>983</v>
      </c>
      <c r="L273" s="99" t="s">
        <v>666</v>
      </c>
      <c r="M273" s="99" t="s">
        <v>977</v>
      </c>
      <c r="N273" s="54">
        <v>100</v>
      </c>
      <c r="O273" s="54">
        <v>99.998</v>
      </c>
      <c r="P273" s="54">
        <v>0</v>
      </c>
      <c r="Q273" s="54">
        <v>0</v>
      </c>
      <c r="R273" s="54">
        <v>0</v>
      </c>
    </row>
    <row r="274" spans="1:18" s="133" customFormat="1" ht="62.25" customHeight="1">
      <c r="A274" s="98">
        <v>321</v>
      </c>
      <c r="B274" s="143" t="s">
        <v>935</v>
      </c>
      <c r="C274" s="99"/>
      <c r="D274" s="104" t="s">
        <v>141</v>
      </c>
      <c r="E274" s="99"/>
      <c r="F274" s="99"/>
      <c r="G274" s="99"/>
      <c r="H274" s="111"/>
      <c r="I274" s="111"/>
      <c r="J274" s="111"/>
      <c r="K274" s="140" t="s">
        <v>982</v>
      </c>
      <c r="L274" s="99" t="s">
        <v>666</v>
      </c>
      <c r="M274" s="99" t="s">
        <v>977</v>
      </c>
      <c r="N274" s="54">
        <v>98</v>
      </c>
      <c r="O274" s="54">
        <v>98</v>
      </c>
      <c r="P274" s="54">
        <v>0</v>
      </c>
      <c r="Q274" s="54">
        <v>0</v>
      </c>
      <c r="R274" s="54">
        <v>0</v>
      </c>
    </row>
    <row r="275" spans="1:18" s="133" customFormat="1" ht="84.75" customHeight="1">
      <c r="A275" s="98">
        <v>322</v>
      </c>
      <c r="B275" s="143" t="s">
        <v>1135</v>
      </c>
      <c r="C275" s="99"/>
      <c r="D275" s="104" t="s">
        <v>121</v>
      </c>
      <c r="E275" s="99"/>
      <c r="F275" s="99"/>
      <c r="G275" s="99"/>
      <c r="H275" s="111"/>
      <c r="I275" s="111"/>
      <c r="J275" s="111"/>
      <c r="K275" s="140" t="s">
        <v>1190</v>
      </c>
      <c r="L275" s="99" t="s">
        <v>666</v>
      </c>
      <c r="M275" s="99" t="s">
        <v>1191</v>
      </c>
      <c r="N275" s="54">
        <v>3790</v>
      </c>
      <c r="O275" s="54">
        <v>3790</v>
      </c>
      <c r="P275" s="54">
        <v>0</v>
      </c>
      <c r="Q275" s="54">
        <v>0</v>
      </c>
      <c r="R275" s="54">
        <v>0</v>
      </c>
    </row>
    <row r="276" spans="1:18" s="133" customFormat="1" ht="62.25" customHeight="1">
      <c r="A276" s="98">
        <v>323</v>
      </c>
      <c r="B276" s="143" t="s">
        <v>936</v>
      </c>
      <c r="C276" s="99"/>
      <c r="D276" s="104" t="s">
        <v>121</v>
      </c>
      <c r="E276" s="99"/>
      <c r="F276" s="99"/>
      <c r="G276" s="99"/>
      <c r="H276" s="111"/>
      <c r="I276" s="111"/>
      <c r="J276" s="111"/>
      <c r="K276" s="140" t="s">
        <v>978</v>
      </c>
      <c r="L276" s="99" t="s">
        <v>666</v>
      </c>
      <c r="M276" s="99" t="s">
        <v>977</v>
      </c>
      <c r="N276" s="54">
        <v>499</v>
      </c>
      <c r="O276" s="54">
        <v>499</v>
      </c>
      <c r="P276" s="54">
        <v>0</v>
      </c>
      <c r="Q276" s="54">
        <v>0</v>
      </c>
      <c r="R276" s="54">
        <v>0</v>
      </c>
    </row>
    <row r="277" spans="1:18" s="133" customFormat="1" ht="37.5" customHeight="1">
      <c r="A277" s="98">
        <v>307</v>
      </c>
      <c r="B277" s="143" t="s">
        <v>1262</v>
      </c>
      <c r="C277" s="99"/>
      <c r="D277" s="104" t="s">
        <v>121</v>
      </c>
      <c r="E277" s="99"/>
      <c r="F277" s="99"/>
      <c r="G277" s="99"/>
      <c r="H277" s="111"/>
      <c r="I277" s="111"/>
      <c r="J277" s="111"/>
      <c r="K277" s="140" t="s">
        <v>1288</v>
      </c>
      <c r="L277" s="99"/>
      <c r="M277" s="99"/>
      <c r="N277" s="54"/>
      <c r="O277" s="54"/>
      <c r="P277" s="54">
        <v>1215</v>
      </c>
      <c r="Q277" s="54"/>
      <c r="R277" s="54"/>
    </row>
    <row r="278" spans="1:18" s="133" customFormat="1" ht="77.25" customHeight="1">
      <c r="A278" s="98">
        <v>334</v>
      </c>
      <c r="B278" s="143" t="s">
        <v>730</v>
      </c>
      <c r="C278" s="99"/>
      <c r="D278" s="104" t="s">
        <v>455</v>
      </c>
      <c r="E278" s="99"/>
      <c r="F278" s="99"/>
      <c r="G278" s="99"/>
      <c r="H278" s="111"/>
      <c r="I278" s="111"/>
      <c r="J278" s="111"/>
      <c r="K278" s="140" t="s">
        <v>738</v>
      </c>
      <c r="L278" s="99" t="s">
        <v>666</v>
      </c>
      <c r="M278" s="99" t="s">
        <v>739</v>
      </c>
      <c r="N278" s="54">
        <v>140</v>
      </c>
      <c r="O278" s="54">
        <v>140</v>
      </c>
      <c r="P278" s="54">
        <v>0</v>
      </c>
      <c r="Q278" s="54">
        <v>0</v>
      </c>
      <c r="R278" s="54">
        <v>0</v>
      </c>
    </row>
    <row r="279" spans="1:18" s="133" customFormat="1" ht="109.5" customHeight="1">
      <c r="A279" s="98">
        <v>800</v>
      </c>
      <c r="B279" s="27" t="s">
        <v>704</v>
      </c>
      <c r="C279" s="99"/>
      <c r="D279" s="104" t="s">
        <v>121</v>
      </c>
      <c r="E279" s="99"/>
      <c r="F279" s="99"/>
      <c r="G279" s="99"/>
      <c r="H279" s="111" t="s">
        <v>613</v>
      </c>
      <c r="I279" s="111" t="s">
        <v>614</v>
      </c>
      <c r="J279" s="111" t="s">
        <v>611</v>
      </c>
      <c r="K279" s="93" t="s">
        <v>679</v>
      </c>
      <c r="L279" s="99" t="s">
        <v>449</v>
      </c>
      <c r="M279" s="99" t="s">
        <v>705</v>
      </c>
      <c r="N279" s="54">
        <v>3000</v>
      </c>
      <c r="O279" s="54">
        <v>3000</v>
      </c>
      <c r="P279" s="54">
        <v>0</v>
      </c>
      <c r="Q279" s="54">
        <v>0</v>
      </c>
      <c r="R279" s="54">
        <v>0</v>
      </c>
    </row>
    <row r="280" spans="1:18" s="133" customFormat="1" ht="135.75" customHeight="1">
      <c r="A280" s="98">
        <v>801</v>
      </c>
      <c r="B280" s="28" t="s">
        <v>697</v>
      </c>
      <c r="C280" s="99"/>
      <c r="D280" s="104" t="s">
        <v>163</v>
      </c>
      <c r="E280" s="18" t="s">
        <v>160</v>
      </c>
      <c r="F280" s="18" t="s">
        <v>161</v>
      </c>
      <c r="G280" s="18" t="s">
        <v>587</v>
      </c>
      <c r="H280" s="17" t="s">
        <v>656</v>
      </c>
      <c r="I280" s="17" t="s">
        <v>152</v>
      </c>
      <c r="J280" s="17" t="s">
        <v>448</v>
      </c>
      <c r="K280" s="29" t="s">
        <v>606</v>
      </c>
      <c r="L280" s="24" t="s">
        <v>152</v>
      </c>
      <c r="M280" s="24" t="s">
        <v>604</v>
      </c>
      <c r="N280" s="54">
        <v>2205.226</v>
      </c>
      <c r="O280" s="54">
        <v>2205.226</v>
      </c>
      <c r="P280" s="54">
        <v>0</v>
      </c>
      <c r="Q280" s="54">
        <v>0</v>
      </c>
      <c r="R280" s="54">
        <v>0</v>
      </c>
    </row>
    <row r="281" spans="1:18" s="133" customFormat="1" ht="156.75" customHeight="1">
      <c r="A281" s="98">
        <v>802</v>
      </c>
      <c r="B281" s="28" t="s">
        <v>698</v>
      </c>
      <c r="C281" s="99"/>
      <c r="D281" s="104" t="s">
        <v>163</v>
      </c>
      <c r="E281" s="18" t="s">
        <v>160</v>
      </c>
      <c r="F281" s="18" t="s">
        <v>161</v>
      </c>
      <c r="G281" s="18" t="s">
        <v>587</v>
      </c>
      <c r="H281" s="99" t="s">
        <v>386</v>
      </c>
      <c r="I281" s="99" t="s">
        <v>159</v>
      </c>
      <c r="J281" s="99" t="s">
        <v>158</v>
      </c>
      <c r="K281" s="140" t="s">
        <v>699</v>
      </c>
      <c r="L281" s="99" t="s">
        <v>200</v>
      </c>
      <c r="M281" s="99" t="s">
        <v>176</v>
      </c>
      <c r="N281" s="54">
        <v>110.552</v>
      </c>
      <c r="O281" s="54">
        <v>110.552</v>
      </c>
      <c r="P281" s="54">
        <v>0</v>
      </c>
      <c r="Q281" s="54">
        <v>0</v>
      </c>
      <c r="R281" s="54">
        <v>0</v>
      </c>
    </row>
    <row r="282" spans="1:18" s="133" customFormat="1" ht="86.25" customHeight="1">
      <c r="A282" s="98">
        <v>804</v>
      </c>
      <c r="B282" s="27" t="s">
        <v>728</v>
      </c>
      <c r="C282" s="99"/>
      <c r="D282" s="104" t="s">
        <v>202</v>
      </c>
      <c r="E282" s="18"/>
      <c r="F282" s="18"/>
      <c r="G282" s="18"/>
      <c r="H282" s="99" t="s">
        <v>612</v>
      </c>
      <c r="I282" s="99" t="s">
        <v>734</v>
      </c>
      <c r="J282" s="99" t="s">
        <v>341</v>
      </c>
      <c r="K282" s="140" t="s">
        <v>732</v>
      </c>
      <c r="L282" s="99" t="s">
        <v>94</v>
      </c>
      <c r="M282" s="99" t="s">
        <v>733</v>
      </c>
      <c r="N282" s="54">
        <v>1830.47442</v>
      </c>
      <c r="O282" s="54">
        <v>1830.468</v>
      </c>
      <c r="P282" s="54">
        <v>0</v>
      </c>
      <c r="Q282" s="54">
        <v>0</v>
      </c>
      <c r="R282" s="54">
        <v>0</v>
      </c>
    </row>
    <row r="283" spans="1:18" s="133" customFormat="1" ht="85.5" customHeight="1">
      <c r="A283" s="98">
        <v>806</v>
      </c>
      <c r="B283" s="27" t="s">
        <v>700</v>
      </c>
      <c r="C283" s="99"/>
      <c r="D283" s="104" t="s">
        <v>125</v>
      </c>
      <c r="E283" s="99"/>
      <c r="F283" s="99"/>
      <c r="G283" s="99"/>
      <c r="H283" s="99" t="s">
        <v>708</v>
      </c>
      <c r="I283" s="99" t="s">
        <v>709</v>
      </c>
      <c r="J283" s="99" t="s">
        <v>611</v>
      </c>
      <c r="K283" s="93" t="s">
        <v>706</v>
      </c>
      <c r="L283" s="99" t="s">
        <v>590</v>
      </c>
      <c r="M283" s="99" t="s">
        <v>707</v>
      </c>
      <c r="N283" s="54">
        <v>715.723</v>
      </c>
      <c r="O283" s="54">
        <v>715.723</v>
      </c>
      <c r="P283" s="54">
        <v>0</v>
      </c>
      <c r="Q283" s="54">
        <v>0</v>
      </c>
      <c r="R283" s="54">
        <v>0</v>
      </c>
    </row>
    <row r="284" spans="1:18" s="131" customFormat="1" ht="72.75" customHeight="1">
      <c r="A284" s="81">
        <v>673</v>
      </c>
      <c r="B284" s="28" t="s">
        <v>766</v>
      </c>
      <c r="C284" s="11"/>
      <c r="D284" s="83" t="s">
        <v>141</v>
      </c>
      <c r="E284" s="3"/>
      <c r="F284" s="3"/>
      <c r="G284" s="3"/>
      <c r="H284" s="99" t="s">
        <v>608</v>
      </c>
      <c r="I284" s="99" t="s">
        <v>609</v>
      </c>
      <c r="J284" s="99" t="s">
        <v>610</v>
      </c>
      <c r="K284" s="26" t="s">
        <v>780</v>
      </c>
      <c r="L284" s="26" t="s">
        <v>449</v>
      </c>
      <c r="M284" s="58" t="s">
        <v>777</v>
      </c>
      <c r="N284" s="51">
        <v>29.835</v>
      </c>
      <c r="O284" s="51">
        <v>29.835</v>
      </c>
      <c r="P284" s="51">
        <v>0</v>
      </c>
      <c r="Q284" s="51">
        <v>0</v>
      </c>
      <c r="R284" s="51">
        <v>0</v>
      </c>
    </row>
    <row r="285" spans="1:18" s="131" customFormat="1" ht="99" customHeight="1">
      <c r="A285" s="273">
        <v>672</v>
      </c>
      <c r="B285" s="205" t="s">
        <v>765</v>
      </c>
      <c r="C285" s="11"/>
      <c r="D285" s="204" t="s">
        <v>141</v>
      </c>
      <c r="E285" s="175"/>
      <c r="F285" s="175"/>
      <c r="G285" s="175"/>
      <c r="H285" s="193" t="s">
        <v>608</v>
      </c>
      <c r="I285" s="193" t="s">
        <v>609</v>
      </c>
      <c r="J285" s="193" t="s">
        <v>610</v>
      </c>
      <c r="K285" s="24" t="s">
        <v>778</v>
      </c>
      <c r="L285" s="24" t="s">
        <v>94</v>
      </c>
      <c r="M285" s="59" t="s">
        <v>604</v>
      </c>
      <c r="N285" s="172">
        <v>197.365</v>
      </c>
      <c r="O285" s="172">
        <v>197.365</v>
      </c>
      <c r="P285" s="172">
        <v>0</v>
      </c>
      <c r="Q285" s="172">
        <v>0</v>
      </c>
      <c r="R285" s="172">
        <v>0</v>
      </c>
    </row>
    <row r="286" spans="1:18" s="131" customFormat="1" ht="60" customHeight="1">
      <c r="A286" s="274"/>
      <c r="B286" s="206"/>
      <c r="C286" s="11"/>
      <c r="D286" s="229"/>
      <c r="E286" s="176"/>
      <c r="F286" s="176"/>
      <c r="G286" s="176"/>
      <c r="H286" s="194"/>
      <c r="I286" s="194"/>
      <c r="J286" s="194"/>
      <c r="K286" s="25" t="s">
        <v>779</v>
      </c>
      <c r="L286" s="25" t="s">
        <v>449</v>
      </c>
      <c r="M286" s="60" t="s">
        <v>777</v>
      </c>
      <c r="N286" s="173"/>
      <c r="O286" s="173"/>
      <c r="P286" s="173"/>
      <c r="Q286" s="173"/>
      <c r="R286" s="173"/>
    </row>
    <row r="287" spans="1:18" s="131" customFormat="1" ht="95.25" customHeight="1">
      <c r="A287" s="73">
        <v>678</v>
      </c>
      <c r="B287" s="66" t="s">
        <v>767</v>
      </c>
      <c r="C287" s="11"/>
      <c r="D287" s="145" t="s">
        <v>141</v>
      </c>
      <c r="E287" s="17"/>
      <c r="F287" s="17"/>
      <c r="G287" s="17"/>
      <c r="H287" s="101" t="s">
        <v>608</v>
      </c>
      <c r="I287" s="101" t="s">
        <v>609</v>
      </c>
      <c r="J287" s="101" t="s">
        <v>610</v>
      </c>
      <c r="K287" s="24" t="s">
        <v>826</v>
      </c>
      <c r="L287" s="24" t="s">
        <v>69</v>
      </c>
      <c r="M287" s="59" t="s">
        <v>827</v>
      </c>
      <c r="N287" s="46">
        <v>205.297</v>
      </c>
      <c r="O287" s="46">
        <v>205.297</v>
      </c>
      <c r="P287" s="46">
        <v>0</v>
      </c>
      <c r="Q287" s="46">
        <v>0</v>
      </c>
      <c r="R287" s="46">
        <v>0</v>
      </c>
    </row>
    <row r="288" spans="1:18" s="131" customFormat="1" ht="108" customHeight="1">
      <c r="A288" s="216">
        <v>335</v>
      </c>
      <c r="B288" s="205" t="s">
        <v>787</v>
      </c>
      <c r="C288" s="11"/>
      <c r="D288" s="204" t="s">
        <v>455</v>
      </c>
      <c r="E288" s="175"/>
      <c r="F288" s="175"/>
      <c r="G288" s="175"/>
      <c r="H288" s="193"/>
      <c r="I288" s="193"/>
      <c r="J288" s="193"/>
      <c r="K288" s="17" t="s">
        <v>749</v>
      </c>
      <c r="L288" s="17" t="s">
        <v>200</v>
      </c>
      <c r="M288" s="17" t="s">
        <v>284</v>
      </c>
      <c r="N288" s="172">
        <v>200</v>
      </c>
      <c r="O288" s="172">
        <v>200</v>
      </c>
      <c r="P288" s="172">
        <v>0</v>
      </c>
      <c r="Q288" s="172">
        <v>0</v>
      </c>
      <c r="R288" s="172">
        <v>0</v>
      </c>
    </row>
    <row r="289" spans="1:18" s="131" customFormat="1" ht="88.5" customHeight="1">
      <c r="A289" s="217"/>
      <c r="B289" s="206"/>
      <c r="C289" s="11"/>
      <c r="D289" s="229"/>
      <c r="E289" s="176"/>
      <c r="F289" s="176"/>
      <c r="G289" s="176"/>
      <c r="H289" s="194"/>
      <c r="I289" s="194"/>
      <c r="J289" s="194"/>
      <c r="K289" s="19" t="s">
        <v>926</v>
      </c>
      <c r="L289" s="19" t="s">
        <v>666</v>
      </c>
      <c r="M289" s="19" t="s">
        <v>927</v>
      </c>
      <c r="N289" s="173"/>
      <c r="O289" s="173"/>
      <c r="P289" s="173"/>
      <c r="Q289" s="173"/>
      <c r="R289" s="173"/>
    </row>
    <row r="290" spans="1:18" s="131" customFormat="1" ht="60" customHeight="1">
      <c r="A290" s="31">
        <v>336</v>
      </c>
      <c r="B290" s="28" t="s">
        <v>788</v>
      </c>
      <c r="C290" s="11"/>
      <c r="D290" s="40" t="s">
        <v>250</v>
      </c>
      <c r="E290" s="3"/>
      <c r="F290" s="3"/>
      <c r="G290" s="3"/>
      <c r="H290" s="99"/>
      <c r="I290" s="99"/>
      <c r="J290" s="99"/>
      <c r="K290" s="26" t="s">
        <v>908</v>
      </c>
      <c r="L290" s="26" t="s">
        <v>666</v>
      </c>
      <c r="M290" s="58" t="s">
        <v>804</v>
      </c>
      <c r="N290" s="44">
        <v>500</v>
      </c>
      <c r="O290" s="44">
        <v>500</v>
      </c>
      <c r="P290" s="44">
        <v>0</v>
      </c>
      <c r="Q290" s="44">
        <v>0</v>
      </c>
      <c r="R290" s="44">
        <v>0</v>
      </c>
    </row>
    <row r="291" spans="1:18" s="131" customFormat="1" ht="84" customHeight="1">
      <c r="A291" s="31">
        <v>338</v>
      </c>
      <c r="B291" s="28" t="s">
        <v>789</v>
      </c>
      <c r="C291" s="11"/>
      <c r="D291" s="40" t="s">
        <v>121</v>
      </c>
      <c r="E291" s="3"/>
      <c r="F291" s="3"/>
      <c r="G291" s="3"/>
      <c r="H291" s="99"/>
      <c r="I291" s="99"/>
      <c r="J291" s="99"/>
      <c r="K291" s="26" t="s">
        <v>807</v>
      </c>
      <c r="L291" s="26" t="s">
        <v>666</v>
      </c>
      <c r="M291" s="58" t="s">
        <v>804</v>
      </c>
      <c r="N291" s="44">
        <v>209.05764</v>
      </c>
      <c r="O291" s="44">
        <v>209.05764</v>
      </c>
      <c r="P291" s="44">
        <v>0</v>
      </c>
      <c r="Q291" s="44">
        <v>0</v>
      </c>
      <c r="R291" s="44">
        <v>0</v>
      </c>
    </row>
    <row r="292" spans="1:18" s="131" customFormat="1" ht="72" customHeight="1">
      <c r="A292" s="31">
        <v>339</v>
      </c>
      <c r="B292" s="28" t="s">
        <v>790</v>
      </c>
      <c r="C292" s="11"/>
      <c r="D292" s="40" t="s">
        <v>250</v>
      </c>
      <c r="E292" s="3"/>
      <c r="F292" s="3"/>
      <c r="G292" s="3"/>
      <c r="H292" s="99"/>
      <c r="I292" s="99"/>
      <c r="J292" s="99"/>
      <c r="K292" s="26" t="s">
        <v>803</v>
      </c>
      <c r="L292" s="26" t="s">
        <v>666</v>
      </c>
      <c r="M292" s="58" t="s">
        <v>804</v>
      </c>
      <c r="N292" s="44">
        <v>357.49</v>
      </c>
      <c r="O292" s="44">
        <v>357.49</v>
      </c>
      <c r="P292" s="44">
        <v>0</v>
      </c>
      <c r="Q292" s="44">
        <v>0</v>
      </c>
      <c r="R292" s="44">
        <v>0</v>
      </c>
    </row>
    <row r="293" spans="1:18" s="131" customFormat="1" ht="60.75" customHeight="1">
      <c r="A293" s="31">
        <v>340</v>
      </c>
      <c r="B293" s="28" t="s">
        <v>791</v>
      </c>
      <c r="C293" s="11"/>
      <c r="D293" s="40" t="s">
        <v>121</v>
      </c>
      <c r="E293" s="3"/>
      <c r="F293" s="3"/>
      <c r="G293" s="3"/>
      <c r="H293" s="99"/>
      <c r="I293" s="99"/>
      <c r="J293" s="99"/>
      <c r="K293" s="26" t="s">
        <v>808</v>
      </c>
      <c r="L293" s="26" t="s">
        <v>666</v>
      </c>
      <c r="M293" s="58" t="s">
        <v>804</v>
      </c>
      <c r="N293" s="44">
        <v>250</v>
      </c>
      <c r="O293" s="44">
        <v>250</v>
      </c>
      <c r="P293" s="44">
        <v>0</v>
      </c>
      <c r="Q293" s="44">
        <v>0</v>
      </c>
      <c r="R293" s="44">
        <v>0</v>
      </c>
    </row>
    <row r="294" spans="1:18" s="131" customFormat="1" ht="85.5" customHeight="1">
      <c r="A294" s="31">
        <v>341</v>
      </c>
      <c r="B294" s="28" t="s">
        <v>792</v>
      </c>
      <c r="C294" s="11"/>
      <c r="D294" s="40" t="s">
        <v>250</v>
      </c>
      <c r="E294" s="3"/>
      <c r="F294" s="3"/>
      <c r="G294" s="3"/>
      <c r="H294" s="99"/>
      <c r="I294" s="99"/>
      <c r="J294" s="99"/>
      <c r="K294" s="26" t="s">
        <v>805</v>
      </c>
      <c r="L294" s="26" t="s">
        <v>666</v>
      </c>
      <c r="M294" s="58" t="s">
        <v>806</v>
      </c>
      <c r="N294" s="44">
        <v>199</v>
      </c>
      <c r="O294" s="44">
        <v>199</v>
      </c>
      <c r="P294" s="44">
        <v>0</v>
      </c>
      <c r="Q294" s="44">
        <v>0</v>
      </c>
      <c r="R294" s="44">
        <v>0</v>
      </c>
    </row>
    <row r="295" spans="1:18" s="131" customFormat="1" ht="61.5" customHeight="1">
      <c r="A295" s="31">
        <v>342</v>
      </c>
      <c r="B295" s="28" t="s">
        <v>793</v>
      </c>
      <c r="C295" s="11"/>
      <c r="D295" s="40" t="s">
        <v>121</v>
      </c>
      <c r="E295" s="3"/>
      <c r="F295" s="3"/>
      <c r="G295" s="3"/>
      <c r="H295" s="99"/>
      <c r="I295" s="99"/>
      <c r="J295" s="99"/>
      <c r="K295" s="26" t="s">
        <v>811</v>
      </c>
      <c r="L295" s="26" t="s">
        <v>666</v>
      </c>
      <c r="M295" s="58" t="s">
        <v>802</v>
      </c>
      <c r="N295" s="44">
        <v>537.93743</v>
      </c>
      <c r="O295" s="44">
        <v>537.93743</v>
      </c>
      <c r="P295" s="44">
        <v>0</v>
      </c>
      <c r="Q295" s="44">
        <v>0</v>
      </c>
      <c r="R295" s="44">
        <v>0</v>
      </c>
    </row>
    <row r="296" spans="1:18" s="131" customFormat="1" ht="84.75" customHeight="1">
      <c r="A296" s="31">
        <v>345</v>
      </c>
      <c r="B296" s="28" t="s">
        <v>937</v>
      </c>
      <c r="C296" s="11"/>
      <c r="D296" s="40" t="s">
        <v>455</v>
      </c>
      <c r="E296" s="3"/>
      <c r="F296" s="3"/>
      <c r="G296" s="3"/>
      <c r="H296" s="99"/>
      <c r="I296" s="99"/>
      <c r="J296" s="99"/>
      <c r="K296" s="26" t="s">
        <v>1045</v>
      </c>
      <c r="L296" s="26" t="s">
        <v>666</v>
      </c>
      <c r="M296" s="58" t="s">
        <v>1046</v>
      </c>
      <c r="N296" s="44">
        <v>126.06024</v>
      </c>
      <c r="O296" s="44">
        <v>123.84208</v>
      </c>
      <c r="P296" s="44">
        <v>0</v>
      </c>
      <c r="Q296" s="44">
        <v>0</v>
      </c>
      <c r="R296" s="44">
        <v>0</v>
      </c>
    </row>
    <row r="297" spans="1:18" s="131" customFormat="1" ht="84.75" customHeight="1">
      <c r="A297" s="31">
        <v>346</v>
      </c>
      <c r="B297" s="28" t="s">
        <v>938</v>
      </c>
      <c r="C297" s="11"/>
      <c r="D297" s="40" t="s">
        <v>455</v>
      </c>
      <c r="E297" s="3"/>
      <c r="F297" s="3"/>
      <c r="G297" s="3"/>
      <c r="H297" s="99"/>
      <c r="I297" s="99"/>
      <c r="J297" s="99"/>
      <c r="K297" s="26" t="s">
        <v>1043</v>
      </c>
      <c r="L297" s="26" t="s">
        <v>666</v>
      </c>
      <c r="M297" s="58" t="s">
        <v>1044</v>
      </c>
      <c r="N297" s="44">
        <v>80</v>
      </c>
      <c r="O297" s="44">
        <v>80</v>
      </c>
      <c r="P297" s="44">
        <v>0</v>
      </c>
      <c r="Q297" s="44">
        <v>0</v>
      </c>
      <c r="R297" s="44">
        <v>0</v>
      </c>
    </row>
    <row r="298" spans="1:18" s="131" customFormat="1" ht="84.75" customHeight="1">
      <c r="A298" s="31">
        <v>347</v>
      </c>
      <c r="B298" s="28" t="s">
        <v>939</v>
      </c>
      <c r="C298" s="11"/>
      <c r="D298" s="40" t="s">
        <v>455</v>
      </c>
      <c r="E298" s="3"/>
      <c r="F298" s="3"/>
      <c r="G298" s="3"/>
      <c r="H298" s="99"/>
      <c r="I298" s="99"/>
      <c r="J298" s="99"/>
      <c r="K298" s="26" t="s">
        <v>1018</v>
      </c>
      <c r="L298" s="26" t="s">
        <v>666</v>
      </c>
      <c r="M298" s="58" t="s">
        <v>1019</v>
      </c>
      <c r="N298" s="44">
        <v>150</v>
      </c>
      <c r="O298" s="44">
        <v>150</v>
      </c>
      <c r="P298" s="44">
        <v>0</v>
      </c>
      <c r="Q298" s="44">
        <v>0</v>
      </c>
      <c r="R298" s="44">
        <v>0</v>
      </c>
    </row>
    <row r="299" spans="1:18" s="131" customFormat="1" ht="95.25" customHeight="1">
      <c r="A299" s="31">
        <v>348</v>
      </c>
      <c r="B299" s="28" t="s">
        <v>940</v>
      </c>
      <c r="C299" s="11"/>
      <c r="D299" s="40" t="s">
        <v>455</v>
      </c>
      <c r="E299" s="3"/>
      <c r="F299" s="3"/>
      <c r="G299" s="3"/>
      <c r="H299" s="99"/>
      <c r="I299" s="99"/>
      <c r="J299" s="99"/>
      <c r="K299" s="26" t="s">
        <v>988</v>
      </c>
      <c r="L299" s="26" t="s">
        <v>666</v>
      </c>
      <c r="M299" s="58" t="s">
        <v>987</v>
      </c>
      <c r="N299" s="44">
        <v>50</v>
      </c>
      <c r="O299" s="44">
        <v>50</v>
      </c>
      <c r="P299" s="44">
        <v>0</v>
      </c>
      <c r="Q299" s="44">
        <v>0</v>
      </c>
      <c r="R299" s="44">
        <v>0</v>
      </c>
    </row>
    <row r="300" spans="1:18" s="131" customFormat="1" ht="73.5" customHeight="1">
      <c r="A300" s="31">
        <v>349</v>
      </c>
      <c r="B300" s="28" t="s">
        <v>1025</v>
      </c>
      <c r="C300" s="11"/>
      <c r="D300" s="40" t="s">
        <v>126</v>
      </c>
      <c r="E300" s="3"/>
      <c r="F300" s="3"/>
      <c r="G300" s="3"/>
      <c r="H300" s="99"/>
      <c r="I300" s="99"/>
      <c r="J300" s="99"/>
      <c r="K300" s="26" t="s">
        <v>1026</v>
      </c>
      <c r="L300" s="26" t="s">
        <v>666</v>
      </c>
      <c r="M300" s="58" t="s">
        <v>1027</v>
      </c>
      <c r="N300" s="44">
        <v>30</v>
      </c>
      <c r="O300" s="44">
        <v>30</v>
      </c>
      <c r="P300" s="44">
        <v>0</v>
      </c>
      <c r="Q300" s="44">
        <v>0</v>
      </c>
      <c r="R300" s="44">
        <v>0</v>
      </c>
    </row>
    <row r="301" spans="1:18" s="131" customFormat="1" ht="108" customHeight="1">
      <c r="A301" s="31">
        <v>350</v>
      </c>
      <c r="B301" s="28" t="s">
        <v>1028</v>
      </c>
      <c r="C301" s="11"/>
      <c r="D301" s="40" t="s">
        <v>202</v>
      </c>
      <c r="E301" s="3"/>
      <c r="F301" s="3"/>
      <c r="G301" s="3"/>
      <c r="H301" s="99"/>
      <c r="I301" s="99"/>
      <c r="J301" s="99"/>
      <c r="K301" s="26" t="s">
        <v>1186</v>
      </c>
      <c r="L301" s="26" t="s">
        <v>666</v>
      </c>
      <c r="M301" s="58" t="s">
        <v>1029</v>
      </c>
      <c r="N301" s="44">
        <v>3797.492</v>
      </c>
      <c r="O301" s="44">
        <v>3797.492</v>
      </c>
      <c r="P301" s="44">
        <v>0</v>
      </c>
      <c r="Q301" s="44">
        <v>0</v>
      </c>
      <c r="R301" s="44">
        <v>0</v>
      </c>
    </row>
    <row r="302" spans="1:18" s="131" customFormat="1" ht="74.25" customHeight="1">
      <c r="A302" s="31">
        <v>351</v>
      </c>
      <c r="B302" s="28" t="s">
        <v>1030</v>
      </c>
      <c r="C302" s="11"/>
      <c r="D302" s="40" t="s">
        <v>121</v>
      </c>
      <c r="E302" s="3"/>
      <c r="F302" s="3"/>
      <c r="G302" s="3"/>
      <c r="H302" s="99"/>
      <c r="I302" s="99"/>
      <c r="J302" s="99"/>
      <c r="K302" s="26" t="s">
        <v>1031</v>
      </c>
      <c r="L302" s="26" t="s">
        <v>666</v>
      </c>
      <c r="M302" s="58" t="s">
        <v>1032</v>
      </c>
      <c r="N302" s="44">
        <v>100</v>
      </c>
      <c r="O302" s="44">
        <v>98</v>
      </c>
      <c r="P302" s="44">
        <v>0</v>
      </c>
      <c r="Q302" s="44">
        <v>0</v>
      </c>
      <c r="R302" s="44">
        <v>0</v>
      </c>
    </row>
    <row r="303" spans="1:18" s="131" customFormat="1" ht="50.25" customHeight="1">
      <c r="A303" s="31">
        <v>352</v>
      </c>
      <c r="B303" s="28" t="s">
        <v>1033</v>
      </c>
      <c r="C303" s="11"/>
      <c r="D303" s="40" t="s">
        <v>121</v>
      </c>
      <c r="E303" s="3"/>
      <c r="F303" s="3"/>
      <c r="G303" s="3"/>
      <c r="H303" s="99"/>
      <c r="I303" s="99"/>
      <c r="J303" s="99"/>
      <c r="K303" s="26" t="s">
        <v>1034</v>
      </c>
      <c r="L303" s="26" t="s">
        <v>666</v>
      </c>
      <c r="M303" s="58" t="s">
        <v>1032</v>
      </c>
      <c r="N303" s="44">
        <v>40</v>
      </c>
      <c r="O303" s="44">
        <v>40</v>
      </c>
      <c r="P303" s="44">
        <v>0</v>
      </c>
      <c r="Q303" s="44">
        <v>0</v>
      </c>
      <c r="R303" s="44">
        <v>0</v>
      </c>
    </row>
    <row r="304" spans="1:18" s="131" customFormat="1" ht="63.75" customHeight="1">
      <c r="A304" s="31">
        <v>803</v>
      </c>
      <c r="B304" s="28" t="s">
        <v>794</v>
      </c>
      <c r="C304" s="11"/>
      <c r="D304" s="40" t="s">
        <v>180</v>
      </c>
      <c r="E304" s="3"/>
      <c r="F304" s="3"/>
      <c r="G304" s="3"/>
      <c r="H304" s="99"/>
      <c r="I304" s="99"/>
      <c r="J304" s="99"/>
      <c r="K304" s="26" t="s">
        <v>815</v>
      </c>
      <c r="L304" s="26" t="s">
        <v>666</v>
      </c>
      <c r="M304" s="58" t="s">
        <v>814</v>
      </c>
      <c r="N304" s="44">
        <f>2330997.12/1000</f>
        <v>2330.99712</v>
      </c>
      <c r="O304" s="44">
        <v>2330.99712</v>
      </c>
      <c r="P304" s="44">
        <v>0</v>
      </c>
      <c r="Q304" s="44">
        <v>0</v>
      </c>
      <c r="R304" s="44">
        <v>0</v>
      </c>
    </row>
    <row r="305" spans="1:18" s="131" customFormat="1" ht="74.25" customHeight="1">
      <c r="A305" s="31">
        <v>807</v>
      </c>
      <c r="B305" s="28" t="s">
        <v>822</v>
      </c>
      <c r="C305" s="11"/>
      <c r="D305" s="40" t="s">
        <v>121</v>
      </c>
      <c r="E305" s="3"/>
      <c r="F305" s="3"/>
      <c r="G305" s="3"/>
      <c r="H305" s="99"/>
      <c r="I305" s="99"/>
      <c r="J305" s="99"/>
      <c r="K305" s="26" t="s">
        <v>861</v>
      </c>
      <c r="L305" s="26" t="s">
        <v>666</v>
      </c>
      <c r="M305" s="58" t="s">
        <v>862</v>
      </c>
      <c r="N305" s="44">
        <v>5085.87</v>
      </c>
      <c r="O305" s="44">
        <v>5085.87</v>
      </c>
      <c r="P305" s="44">
        <v>0</v>
      </c>
      <c r="Q305" s="44">
        <v>0</v>
      </c>
      <c r="R305" s="44">
        <v>0</v>
      </c>
    </row>
    <row r="306" spans="1:18" s="131" customFormat="1" ht="54" customHeight="1">
      <c r="A306" s="31">
        <v>808</v>
      </c>
      <c r="B306" s="28" t="s">
        <v>799</v>
      </c>
      <c r="C306" s="11"/>
      <c r="D306" s="40" t="s">
        <v>455</v>
      </c>
      <c r="E306" s="3"/>
      <c r="F306" s="3"/>
      <c r="G306" s="3"/>
      <c r="H306" s="99"/>
      <c r="I306" s="99"/>
      <c r="J306" s="99"/>
      <c r="K306" s="26" t="s">
        <v>812</v>
      </c>
      <c r="L306" s="26" t="s">
        <v>666</v>
      </c>
      <c r="M306" s="58" t="s">
        <v>813</v>
      </c>
      <c r="N306" s="44">
        <v>479.4112</v>
      </c>
      <c r="O306" s="44">
        <v>470.87768</v>
      </c>
      <c r="P306" s="44">
        <v>0</v>
      </c>
      <c r="Q306" s="44">
        <v>0</v>
      </c>
      <c r="R306" s="44">
        <v>0</v>
      </c>
    </row>
    <row r="307" spans="1:18" s="131" customFormat="1" ht="85.5" customHeight="1">
      <c r="A307" s="31">
        <v>619</v>
      </c>
      <c r="B307" s="28" t="s">
        <v>824</v>
      </c>
      <c r="C307" s="11"/>
      <c r="D307" s="40" t="s">
        <v>11</v>
      </c>
      <c r="E307" s="3"/>
      <c r="F307" s="3"/>
      <c r="G307" s="3"/>
      <c r="H307" s="99" t="s">
        <v>865</v>
      </c>
      <c r="I307" s="99" t="s">
        <v>152</v>
      </c>
      <c r="J307" s="99" t="s">
        <v>866</v>
      </c>
      <c r="K307" s="26" t="s">
        <v>863</v>
      </c>
      <c r="L307" s="26" t="s">
        <v>666</v>
      </c>
      <c r="M307" s="58" t="s">
        <v>864</v>
      </c>
      <c r="N307" s="44">
        <v>1552.5</v>
      </c>
      <c r="O307" s="44">
        <v>1552.5</v>
      </c>
      <c r="P307" s="44">
        <v>0</v>
      </c>
      <c r="Q307" s="44">
        <v>0</v>
      </c>
      <c r="R307" s="44">
        <v>0</v>
      </c>
    </row>
    <row r="308" spans="1:18" s="131" customFormat="1" ht="124.5" customHeight="1">
      <c r="A308" s="31">
        <v>684</v>
      </c>
      <c r="B308" s="28" t="s">
        <v>929</v>
      </c>
      <c r="C308" s="11"/>
      <c r="D308" s="40" t="s">
        <v>141</v>
      </c>
      <c r="E308" s="3"/>
      <c r="F308" s="3"/>
      <c r="G308" s="3"/>
      <c r="H308" s="99" t="s">
        <v>612</v>
      </c>
      <c r="I308" s="99" t="s">
        <v>867</v>
      </c>
      <c r="J308" s="99" t="s">
        <v>341</v>
      </c>
      <c r="K308" s="3" t="s">
        <v>1225</v>
      </c>
      <c r="L308" s="3" t="s">
        <v>666</v>
      </c>
      <c r="M308" s="3" t="s">
        <v>968</v>
      </c>
      <c r="N308" s="44">
        <v>20536.031</v>
      </c>
      <c r="O308" s="44">
        <v>20536.031</v>
      </c>
      <c r="P308" s="44">
        <v>39069.9</v>
      </c>
      <c r="Q308" s="44">
        <v>64893.6</v>
      </c>
      <c r="R308" s="44">
        <v>95210</v>
      </c>
    </row>
    <row r="309" spans="1:18" s="131" customFormat="1" ht="39" customHeight="1">
      <c r="A309" s="31">
        <v>306</v>
      </c>
      <c r="B309" s="28" t="s">
        <v>1263</v>
      </c>
      <c r="C309" s="11"/>
      <c r="D309" s="40" t="s">
        <v>121</v>
      </c>
      <c r="E309" s="3"/>
      <c r="F309" s="3"/>
      <c r="G309" s="3"/>
      <c r="H309" s="99"/>
      <c r="I309" s="99"/>
      <c r="J309" s="99"/>
      <c r="K309" s="3" t="s">
        <v>1288</v>
      </c>
      <c r="L309" s="3"/>
      <c r="M309" s="3"/>
      <c r="N309" s="44"/>
      <c r="O309" s="44"/>
      <c r="P309" s="44">
        <v>3000</v>
      </c>
      <c r="Q309" s="44"/>
      <c r="R309" s="44"/>
    </row>
    <row r="310" spans="1:18" s="131" customFormat="1" ht="54" customHeight="1">
      <c r="A310" s="31">
        <v>685</v>
      </c>
      <c r="B310" s="28" t="s">
        <v>823</v>
      </c>
      <c r="C310" s="11"/>
      <c r="D310" s="40" t="s">
        <v>121</v>
      </c>
      <c r="E310" s="3"/>
      <c r="F310" s="3"/>
      <c r="G310" s="3"/>
      <c r="H310" s="99"/>
      <c r="I310" s="99"/>
      <c r="J310" s="99"/>
      <c r="K310" s="26" t="s">
        <v>923</v>
      </c>
      <c r="L310" s="26" t="s">
        <v>666</v>
      </c>
      <c r="M310" s="58" t="s">
        <v>924</v>
      </c>
      <c r="N310" s="44">
        <v>6000</v>
      </c>
      <c r="O310" s="44">
        <v>414.46135</v>
      </c>
      <c r="P310" s="44">
        <v>0</v>
      </c>
      <c r="Q310" s="44">
        <v>0</v>
      </c>
      <c r="R310" s="44">
        <v>0</v>
      </c>
    </row>
    <row r="311" spans="1:18" s="131" customFormat="1" ht="98.25" customHeight="1">
      <c r="A311" s="31">
        <v>688</v>
      </c>
      <c r="B311" s="28" t="s">
        <v>838</v>
      </c>
      <c r="C311" s="11"/>
      <c r="D311" s="40" t="s">
        <v>141</v>
      </c>
      <c r="E311" s="3"/>
      <c r="F311" s="3"/>
      <c r="G311" s="3"/>
      <c r="H311" s="101" t="s">
        <v>608</v>
      </c>
      <c r="I311" s="101" t="s">
        <v>609</v>
      </c>
      <c r="J311" s="101" t="s">
        <v>610</v>
      </c>
      <c r="K311" s="108" t="s">
        <v>868</v>
      </c>
      <c r="L311" s="26" t="s">
        <v>666</v>
      </c>
      <c r="M311" s="58" t="s">
        <v>869</v>
      </c>
      <c r="N311" s="44">
        <v>72</v>
      </c>
      <c r="O311" s="44">
        <v>72</v>
      </c>
      <c r="P311" s="44">
        <v>0</v>
      </c>
      <c r="Q311" s="44">
        <v>0</v>
      </c>
      <c r="R311" s="44">
        <v>0</v>
      </c>
    </row>
    <row r="312" spans="1:18" s="131" customFormat="1" ht="47.25" customHeight="1">
      <c r="A312" s="191">
        <v>689</v>
      </c>
      <c r="B312" s="205" t="s">
        <v>839</v>
      </c>
      <c r="C312" s="11"/>
      <c r="D312" s="204" t="s">
        <v>250</v>
      </c>
      <c r="E312" s="175"/>
      <c r="F312" s="175"/>
      <c r="G312" s="175"/>
      <c r="H312" s="193" t="s">
        <v>608</v>
      </c>
      <c r="I312" s="193" t="s">
        <v>609</v>
      </c>
      <c r="J312" s="193" t="s">
        <v>610</v>
      </c>
      <c r="K312" s="108" t="s">
        <v>870</v>
      </c>
      <c r="L312" s="26" t="s">
        <v>666</v>
      </c>
      <c r="M312" s="58" t="s">
        <v>876</v>
      </c>
      <c r="N312" s="172">
        <v>98</v>
      </c>
      <c r="O312" s="172">
        <v>98</v>
      </c>
      <c r="P312" s="172">
        <v>0</v>
      </c>
      <c r="Q312" s="172">
        <v>0</v>
      </c>
      <c r="R312" s="172">
        <v>0</v>
      </c>
    </row>
    <row r="313" spans="1:18" s="131" customFormat="1" ht="60" customHeight="1">
      <c r="A313" s="228"/>
      <c r="B313" s="230"/>
      <c r="C313" s="11"/>
      <c r="D313" s="203"/>
      <c r="E313" s="177"/>
      <c r="F313" s="177"/>
      <c r="G313" s="177"/>
      <c r="H313" s="247"/>
      <c r="I313" s="247"/>
      <c r="J313" s="247"/>
      <c r="K313" s="108" t="s">
        <v>871</v>
      </c>
      <c r="L313" s="26" t="s">
        <v>666</v>
      </c>
      <c r="M313" s="58" t="s">
        <v>877</v>
      </c>
      <c r="N313" s="174"/>
      <c r="O313" s="174"/>
      <c r="P313" s="174"/>
      <c r="Q313" s="174"/>
      <c r="R313" s="174"/>
    </row>
    <row r="314" spans="1:18" s="131" customFormat="1" ht="60" customHeight="1">
      <c r="A314" s="228"/>
      <c r="B314" s="230"/>
      <c r="C314" s="11"/>
      <c r="D314" s="203" t="s">
        <v>11</v>
      </c>
      <c r="E314" s="177"/>
      <c r="F314" s="177"/>
      <c r="G314" s="177"/>
      <c r="H314" s="247"/>
      <c r="I314" s="247"/>
      <c r="J314" s="247"/>
      <c r="K314" s="108" t="s">
        <v>872</v>
      </c>
      <c r="L314" s="26" t="s">
        <v>666</v>
      </c>
      <c r="M314" s="58" t="s">
        <v>878</v>
      </c>
      <c r="N314" s="174">
        <v>148.946</v>
      </c>
      <c r="O314" s="174">
        <v>148.946</v>
      </c>
      <c r="P314" s="174"/>
      <c r="Q314" s="174"/>
      <c r="R314" s="174"/>
    </row>
    <row r="315" spans="1:18" s="131" customFormat="1" ht="47.25" customHeight="1">
      <c r="A315" s="228"/>
      <c r="B315" s="230"/>
      <c r="C315" s="11"/>
      <c r="D315" s="203"/>
      <c r="E315" s="177"/>
      <c r="F315" s="177"/>
      <c r="G315" s="177"/>
      <c r="H315" s="247"/>
      <c r="I315" s="247"/>
      <c r="J315" s="247"/>
      <c r="K315" s="108" t="s">
        <v>873</v>
      </c>
      <c r="L315" s="26" t="s">
        <v>666</v>
      </c>
      <c r="M315" s="58" t="s">
        <v>876</v>
      </c>
      <c r="N315" s="174"/>
      <c r="O315" s="174"/>
      <c r="P315" s="174"/>
      <c r="Q315" s="174"/>
      <c r="R315" s="174"/>
    </row>
    <row r="316" spans="1:18" s="131" customFormat="1" ht="60.75" customHeight="1">
      <c r="A316" s="228"/>
      <c r="B316" s="230"/>
      <c r="C316" s="11"/>
      <c r="D316" s="203" t="s">
        <v>141</v>
      </c>
      <c r="E316" s="177"/>
      <c r="F316" s="177"/>
      <c r="G316" s="177"/>
      <c r="H316" s="247"/>
      <c r="I316" s="247"/>
      <c r="J316" s="247"/>
      <c r="K316" s="108" t="s">
        <v>874</v>
      </c>
      <c r="L316" s="26" t="s">
        <v>666</v>
      </c>
      <c r="M316" s="58" t="s">
        <v>879</v>
      </c>
      <c r="N316" s="174">
        <v>465.658</v>
      </c>
      <c r="O316" s="174">
        <v>465.658</v>
      </c>
      <c r="P316" s="174"/>
      <c r="Q316" s="174"/>
      <c r="R316" s="174"/>
    </row>
    <row r="317" spans="1:18" s="131" customFormat="1" ht="60" customHeight="1">
      <c r="A317" s="192"/>
      <c r="B317" s="206"/>
      <c r="C317" s="11"/>
      <c r="D317" s="229"/>
      <c r="E317" s="176"/>
      <c r="F317" s="176"/>
      <c r="G317" s="176"/>
      <c r="H317" s="194"/>
      <c r="I317" s="194"/>
      <c r="J317" s="194"/>
      <c r="K317" s="108" t="s">
        <v>875</v>
      </c>
      <c r="L317" s="26" t="s">
        <v>666</v>
      </c>
      <c r="M317" s="58" t="s">
        <v>879</v>
      </c>
      <c r="N317" s="173"/>
      <c r="O317" s="173"/>
      <c r="P317" s="173"/>
      <c r="Q317" s="173"/>
      <c r="R317" s="173"/>
    </row>
    <row r="318" spans="1:18" s="131" customFormat="1" ht="97.5" customHeight="1">
      <c r="A318" s="147">
        <v>680</v>
      </c>
      <c r="B318" s="28" t="s">
        <v>840</v>
      </c>
      <c r="C318" s="11"/>
      <c r="D318" s="40" t="s">
        <v>768</v>
      </c>
      <c r="E318" s="3"/>
      <c r="F318" s="3"/>
      <c r="G318" s="3"/>
      <c r="H318" s="99" t="s">
        <v>608</v>
      </c>
      <c r="I318" s="99" t="s">
        <v>609</v>
      </c>
      <c r="J318" s="99" t="s">
        <v>610</v>
      </c>
      <c r="K318" s="146" t="s">
        <v>880</v>
      </c>
      <c r="L318" s="26" t="s">
        <v>666</v>
      </c>
      <c r="M318" s="58" t="s">
        <v>881</v>
      </c>
      <c r="N318" s="44">
        <v>450</v>
      </c>
      <c r="O318" s="44">
        <v>450</v>
      </c>
      <c r="P318" s="44">
        <v>0</v>
      </c>
      <c r="Q318" s="44">
        <v>0</v>
      </c>
      <c r="R318" s="44">
        <v>0</v>
      </c>
    </row>
    <row r="319" spans="1:18" s="131" customFormat="1" ht="110.25" customHeight="1">
      <c r="A319" s="147">
        <v>686</v>
      </c>
      <c r="B319" s="28" t="s">
        <v>841</v>
      </c>
      <c r="C319" s="11"/>
      <c r="D319" s="40" t="s">
        <v>11</v>
      </c>
      <c r="E319" s="3"/>
      <c r="F319" s="3"/>
      <c r="G319" s="3"/>
      <c r="H319" s="99"/>
      <c r="I319" s="99"/>
      <c r="J319" s="99"/>
      <c r="K319" s="26" t="s">
        <v>883</v>
      </c>
      <c r="L319" s="26" t="s">
        <v>666</v>
      </c>
      <c r="M319" s="58" t="s">
        <v>882</v>
      </c>
      <c r="N319" s="44">
        <v>1000</v>
      </c>
      <c r="O319" s="44">
        <v>1000</v>
      </c>
      <c r="P319" s="44">
        <v>0</v>
      </c>
      <c r="Q319" s="44">
        <v>0</v>
      </c>
      <c r="R319" s="44">
        <v>0</v>
      </c>
    </row>
    <row r="320" spans="1:18" s="131" customFormat="1" ht="110.25" customHeight="1">
      <c r="A320" s="147">
        <v>687</v>
      </c>
      <c r="B320" s="28" t="s">
        <v>842</v>
      </c>
      <c r="C320" s="11"/>
      <c r="D320" s="40" t="s">
        <v>125</v>
      </c>
      <c r="E320" s="3"/>
      <c r="F320" s="3"/>
      <c r="G320" s="3"/>
      <c r="H320" s="99"/>
      <c r="I320" s="99"/>
      <c r="J320" s="99"/>
      <c r="K320" s="26" t="s">
        <v>884</v>
      </c>
      <c r="L320" s="26" t="s">
        <v>666</v>
      </c>
      <c r="M320" s="58" t="s">
        <v>885</v>
      </c>
      <c r="N320" s="44">
        <v>3830</v>
      </c>
      <c r="O320" s="44">
        <v>3830</v>
      </c>
      <c r="P320" s="44">
        <v>0</v>
      </c>
      <c r="Q320" s="44">
        <v>0</v>
      </c>
      <c r="R320" s="44">
        <v>0</v>
      </c>
    </row>
    <row r="321" spans="1:18" s="131" customFormat="1" ht="99" customHeight="1">
      <c r="A321" s="147">
        <v>691</v>
      </c>
      <c r="B321" s="28" t="s">
        <v>853</v>
      </c>
      <c r="C321" s="11"/>
      <c r="D321" s="40" t="s">
        <v>121</v>
      </c>
      <c r="E321" s="3"/>
      <c r="F321" s="3"/>
      <c r="G321" s="3"/>
      <c r="H321" s="99" t="s">
        <v>973</v>
      </c>
      <c r="I321" s="99" t="s">
        <v>200</v>
      </c>
      <c r="J321" s="99" t="s">
        <v>974</v>
      </c>
      <c r="K321" s="26" t="s">
        <v>1178</v>
      </c>
      <c r="L321" s="26" t="s">
        <v>666</v>
      </c>
      <c r="M321" s="58" t="s">
        <v>972</v>
      </c>
      <c r="N321" s="44">
        <v>2200</v>
      </c>
      <c r="O321" s="44">
        <v>2200</v>
      </c>
      <c r="P321" s="44">
        <v>0</v>
      </c>
      <c r="Q321" s="44">
        <v>0</v>
      </c>
      <c r="R321" s="44">
        <v>0</v>
      </c>
    </row>
    <row r="322" spans="1:18" s="131" customFormat="1" ht="84.75" customHeight="1">
      <c r="A322" s="147">
        <v>692</v>
      </c>
      <c r="B322" s="28" t="s">
        <v>848</v>
      </c>
      <c r="C322" s="11"/>
      <c r="D322" s="40" t="s">
        <v>589</v>
      </c>
      <c r="E322" s="3"/>
      <c r="F322" s="3"/>
      <c r="G322" s="3"/>
      <c r="H322" s="99"/>
      <c r="I322" s="99"/>
      <c r="J322" s="99"/>
      <c r="K322" s="26" t="s">
        <v>1204</v>
      </c>
      <c r="L322" s="26" t="s">
        <v>666</v>
      </c>
      <c r="M322" s="58" t="s">
        <v>1206</v>
      </c>
      <c r="N322" s="44">
        <v>18286.33</v>
      </c>
      <c r="O322" s="44">
        <v>18286.33</v>
      </c>
      <c r="P322" s="44">
        <v>0</v>
      </c>
      <c r="Q322" s="44">
        <v>0</v>
      </c>
      <c r="R322" s="44">
        <v>0</v>
      </c>
    </row>
    <row r="323" spans="1:18" s="131" customFormat="1" ht="63" customHeight="1">
      <c r="A323" s="147">
        <v>693</v>
      </c>
      <c r="B323" s="28" t="s">
        <v>849</v>
      </c>
      <c r="C323" s="11"/>
      <c r="D323" s="40" t="s">
        <v>589</v>
      </c>
      <c r="E323" s="3"/>
      <c r="F323" s="3"/>
      <c r="G323" s="3"/>
      <c r="H323" s="99"/>
      <c r="I323" s="99"/>
      <c r="J323" s="99"/>
      <c r="K323" s="26" t="s">
        <v>1205</v>
      </c>
      <c r="L323" s="26" t="s">
        <v>666</v>
      </c>
      <c r="M323" s="58" t="s">
        <v>1206</v>
      </c>
      <c r="N323" s="44">
        <v>22349.96</v>
      </c>
      <c r="O323" s="44">
        <v>22349.96</v>
      </c>
      <c r="P323" s="44">
        <v>0</v>
      </c>
      <c r="Q323" s="44">
        <v>0</v>
      </c>
      <c r="R323" s="44">
        <v>0</v>
      </c>
    </row>
    <row r="324" spans="1:18" s="131" customFormat="1" ht="80.25" customHeight="1">
      <c r="A324" s="191">
        <v>694</v>
      </c>
      <c r="B324" s="205" t="s">
        <v>942</v>
      </c>
      <c r="C324" s="11"/>
      <c r="D324" s="204" t="s">
        <v>250</v>
      </c>
      <c r="E324" s="248" t="s">
        <v>27</v>
      </c>
      <c r="F324" s="248" t="s">
        <v>39</v>
      </c>
      <c r="G324" s="248" t="s">
        <v>517</v>
      </c>
      <c r="H324" s="193" t="s">
        <v>846</v>
      </c>
      <c r="I324" s="193" t="s">
        <v>200</v>
      </c>
      <c r="J324" s="193" t="s">
        <v>847</v>
      </c>
      <c r="K324" s="24" t="s">
        <v>1223</v>
      </c>
      <c r="L324" s="24" t="s">
        <v>666</v>
      </c>
      <c r="M324" s="59" t="s">
        <v>1224</v>
      </c>
      <c r="N324" s="172">
        <v>1770.976</v>
      </c>
      <c r="O324" s="172">
        <v>1756.02533</v>
      </c>
      <c r="P324" s="46">
        <v>0</v>
      </c>
      <c r="Q324" s="46">
        <v>0</v>
      </c>
      <c r="R324" s="46">
        <v>0</v>
      </c>
    </row>
    <row r="325" spans="1:18" s="131" customFormat="1" ht="73.5" customHeight="1">
      <c r="A325" s="192"/>
      <c r="B325" s="206"/>
      <c r="C325" s="11"/>
      <c r="D325" s="229"/>
      <c r="E325" s="249"/>
      <c r="F325" s="249"/>
      <c r="G325" s="249"/>
      <c r="H325" s="194"/>
      <c r="I325" s="194"/>
      <c r="J325" s="194"/>
      <c r="K325" s="25" t="s">
        <v>971</v>
      </c>
      <c r="L325" s="25" t="s">
        <v>666</v>
      </c>
      <c r="M325" s="60" t="s">
        <v>970</v>
      </c>
      <c r="N325" s="173"/>
      <c r="O325" s="173"/>
      <c r="P325" s="51">
        <v>0</v>
      </c>
      <c r="Q325" s="51">
        <v>0</v>
      </c>
      <c r="R325" s="51">
        <v>0</v>
      </c>
    </row>
    <row r="326" spans="1:18" s="131" customFormat="1" ht="48" customHeight="1">
      <c r="A326" s="191">
        <v>695</v>
      </c>
      <c r="B326" s="205" t="s">
        <v>892</v>
      </c>
      <c r="C326" s="11"/>
      <c r="D326" s="145" t="s">
        <v>141</v>
      </c>
      <c r="E326" s="175"/>
      <c r="F326" s="175"/>
      <c r="G326" s="175"/>
      <c r="H326" s="193" t="s">
        <v>608</v>
      </c>
      <c r="I326" s="193" t="s">
        <v>609</v>
      </c>
      <c r="J326" s="193" t="s">
        <v>610</v>
      </c>
      <c r="K326" s="187" t="s">
        <v>905</v>
      </c>
      <c r="L326" s="187" t="s">
        <v>666</v>
      </c>
      <c r="M326" s="189" t="s">
        <v>904</v>
      </c>
      <c r="N326" s="46">
        <v>83.339</v>
      </c>
      <c r="O326" s="46">
        <v>83.339</v>
      </c>
      <c r="P326" s="46">
        <v>0</v>
      </c>
      <c r="Q326" s="46">
        <v>0</v>
      </c>
      <c r="R326" s="46">
        <v>0</v>
      </c>
    </row>
    <row r="327" spans="1:18" s="131" customFormat="1" ht="48" customHeight="1">
      <c r="A327" s="192"/>
      <c r="B327" s="206"/>
      <c r="C327" s="11"/>
      <c r="D327" s="83" t="s">
        <v>455</v>
      </c>
      <c r="E327" s="176"/>
      <c r="F327" s="176"/>
      <c r="G327" s="176"/>
      <c r="H327" s="194"/>
      <c r="I327" s="194"/>
      <c r="J327" s="194"/>
      <c r="K327" s="188"/>
      <c r="L327" s="188"/>
      <c r="M327" s="190"/>
      <c r="N327" s="51">
        <v>84.996</v>
      </c>
      <c r="O327" s="51">
        <v>84.996</v>
      </c>
      <c r="P327" s="51">
        <v>0</v>
      </c>
      <c r="Q327" s="51">
        <v>0</v>
      </c>
      <c r="R327" s="51">
        <v>0</v>
      </c>
    </row>
    <row r="328" spans="1:18" s="131" customFormat="1" ht="49.5" customHeight="1">
      <c r="A328" s="147">
        <v>344</v>
      </c>
      <c r="B328" s="28" t="s">
        <v>893</v>
      </c>
      <c r="C328" s="11"/>
      <c r="D328" s="40" t="s">
        <v>121</v>
      </c>
      <c r="E328" s="3"/>
      <c r="F328" s="3"/>
      <c r="G328" s="3"/>
      <c r="H328" s="99"/>
      <c r="I328" s="99"/>
      <c r="J328" s="99"/>
      <c r="K328" s="26" t="s">
        <v>909</v>
      </c>
      <c r="L328" s="26" t="s">
        <v>666</v>
      </c>
      <c r="M328" s="58" t="s">
        <v>910</v>
      </c>
      <c r="N328" s="44">
        <v>5990</v>
      </c>
      <c r="O328" s="44">
        <v>5989.477</v>
      </c>
      <c r="P328" s="44">
        <v>0</v>
      </c>
      <c r="Q328" s="44">
        <v>0</v>
      </c>
      <c r="R328" s="44">
        <v>0</v>
      </c>
    </row>
    <row r="329" spans="1:18" s="131" customFormat="1" ht="89.25" customHeight="1">
      <c r="A329" s="147">
        <v>353</v>
      </c>
      <c r="B329" s="28" t="s">
        <v>1097</v>
      </c>
      <c r="C329" s="11"/>
      <c r="D329" s="40" t="s">
        <v>141</v>
      </c>
      <c r="E329" s="3"/>
      <c r="F329" s="3"/>
      <c r="G329" s="3"/>
      <c r="H329" s="99"/>
      <c r="I329" s="99"/>
      <c r="J329" s="99"/>
      <c r="K329" s="26" t="s">
        <v>1107</v>
      </c>
      <c r="L329" s="26" t="s">
        <v>709</v>
      </c>
      <c r="M329" s="58" t="s">
        <v>479</v>
      </c>
      <c r="N329" s="44">
        <v>29.957</v>
      </c>
      <c r="O329" s="44">
        <v>29.92</v>
      </c>
      <c r="P329" s="44">
        <v>0</v>
      </c>
      <c r="Q329" s="44">
        <v>0</v>
      </c>
      <c r="R329" s="44">
        <v>0</v>
      </c>
    </row>
    <row r="330" spans="1:18" s="131" customFormat="1" ht="49.5" customHeight="1">
      <c r="A330" s="147">
        <v>354</v>
      </c>
      <c r="B330" s="28" t="s">
        <v>1098</v>
      </c>
      <c r="C330" s="11"/>
      <c r="D330" s="40" t="s">
        <v>250</v>
      </c>
      <c r="E330" s="3"/>
      <c r="F330" s="3"/>
      <c r="G330" s="3"/>
      <c r="H330" s="99"/>
      <c r="I330" s="99"/>
      <c r="J330" s="99"/>
      <c r="K330" s="26" t="s">
        <v>1114</v>
      </c>
      <c r="L330" s="26" t="s">
        <v>666</v>
      </c>
      <c r="M330" s="58" t="s">
        <v>1115</v>
      </c>
      <c r="N330" s="44">
        <v>50</v>
      </c>
      <c r="O330" s="44">
        <v>50</v>
      </c>
      <c r="P330" s="44">
        <v>0</v>
      </c>
      <c r="Q330" s="44">
        <v>0</v>
      </c>
      <c r="R330" s="44">
        <v>0</v>
      </c>
    </row>
    <row r="331" spans="1:18" s="131" customFormat="1" ht="49.5" customHeight="1">
      <c r="A331" s="147">
        <v>355</v>
      </c>
      <c r="B331" s="28" t="s">
        <v>1099</v>
      </c>
      <c r="C331" s="11"/>
      <c r="D331" s="40" t="s">
        <v>11</v>
      </c>
      <c r="E331" s="3"/>
      <c r="F331" s="3"/>
      <c r="G331" s="3"/>
      <c r="H331" s="99"/>
      <c r="I331" s="99"/>
      <c r="J331" s="99"/>
      <c r="K331" s="26" t="s">
        <v>1116</v>
      </c>
      <c r="L331" s="26" t="s">
        <v>666</v>
      </c>
      <c r="M331" s="58" t="s">
        <v>1115</v>
      </c>
      <c r="N331" s="44">
        <v>220</v>
      </c>
      <c r="O331" s="44">
        <v>215</v>
      </c>
      <c r="P331" s="44">
        <v>0</v>
      </c>
      <c r="Q331" s="44">
        <v>0</v>
      </c>
      <c r="R331" s="44">
        <v>0</v>
      </c>
    </row>
    <row r="332" spans="1:18" s="131" customFormat="1" ht="78.75" customHeight="1">
      <c r="A332" s="147">
        <v>356</v>
      </c>
      <c r="B332" s="28" t="s">
        <v>1100</v>
      </c>
      <c r="C332" s="11"/>
      <c r="D332" s="40" t="s">
        <v>121</v>
      </c>
      <c r="E332" s="3"/>
      <c r="F332" s="3"/>
      <c r="G332" s="3"/>
      <c r="H332" s="99"/>
      <c r="I332" s="99"/>
      <c r="J332" s="99"/>
      <c r="K332" s="26" t="s">
        <v>1104</v>
      </c>
      <c r="L332" s="26" t="s">
        <v>666</v>
      </c>
      <c r="M332" s="58" t="s">
        <v>1105</v>
      </c>
      <c r="N332" s="44">
        <v>300.4</v>
      </c>
      <c r="O332" s="44">
        <v>300.39438</v>
      </c>
      <c r="P332" s="44">
        <v>0</v>
      </c>
      <c r="Q332" s="44">
        <v>0</v>
      </c>
      <c r="R332" s="44">
        <v>0</v>
      </c>
    </row>
    <row r="333" spans="1:18" s="131" customFormat="1" ht="69.75" customHeight="1">
      <c r="A333" s="147">
        <v>357</v>
      </c>
      <c r="B333" s="28" t="s">
        <v>1101</v>
      </c>
      <c r="C333" s="11"/>
      <c r="D333" s="40" t="s">
        <v>121</v>
      </c>
      <c r="E333" s="3"/>
      <c r="F333" s="3"/>
      <c r="G333" s="3"/>
      <c r="H333" s="99"/>
      <c r="I333" s="99"/>
      <c r="J333" s="99"/>
      <c r="K333" s="26" t="s">
        <v>1112</v>
      </c>
      <c r="L333" s="26" t="s">
        <v>666</v>
      </c>
      <c r="M333" s="58" t="s">
        <v>1113</v>
      </c>
      <c r="N333" s="44">
        <v>500</v>
      </c>
      <c r="O333" s="44">
        <v>500</v>
      </c>
      <c r="P333" s="44">
        <v>0</v>
      </c>
      <c r="Q333" s="44">
        <v>0</v>
      </c>
      <c r="R333" s="44">
        <v>0</v>
      </c>
    </row>
    <row r="334" spans="1:18" s="131" customFormat="1" ht="74.25" customHeight="1">
      <c r="A334" s="191">
        <v>359</v>
      </c>
      <c r="B334" s="205" t="s">
        <v>1150</v>
      </c>
      <c r="C334" s="11"/>
      <c r="D334" s="204" t="s">
        <v>141</v>
      </c>
      <c r="E334" s="175"/>
      <c r="F334" s="175"/>
      <c r="G334" s="175"/>
      <c r="H334" s="193"/>
      <c r="I334" s="193"/>
      <c r="J334" s="193"/>
      <c r="K334" s="24" t="s">
        <v>1168</v>
      </c>
      <c r="L334" s="24" t="s">
        <v>614</v>
      </c>
      <c r="M334" s="59" t="s">
        <v>479</v>
      </c>
      <c r="N334" s="172">
        <v>25</v>
      </c>
      <c r="O334" s="172">
        <v>0</v>
      </c>
      <c r="P334" s="172">
        <v>0</v>
      </c>
      <c r="Q334" s="172">
        <v>0</v>
      </c>
      <c r="R334" s="172">
        <v>0</v>
      </c>
    </row>
    <row r="335" spans="1:18" s="131" customFormat="1" ht="74.25" customHeight="1">
      <c r="A335" s="192"/>
      <c r="B335" s="206"/>
      <c r="C335" s="11"/>
      <c r="D335" s="229"/>
      <c r="E335" s="176"/>
      <c r="F335" s="176"/>
      <c r="G335" s="176"/>
      <c r="H335" s="194"/>
      <c r="I335" s="194"/>
      <c r="J335" s="194"/>
      <c r="K335" s="25" t="s">
        <v>1169</v>
      </c>
      <c r="L335" s="25" t="s">
        <v>666</v>
      </c>
      <c r="M335" s="60" t="s">
        <v>1170</v>
      </c>
      <c r="N335" s="173"/>
      <c r="O335" s="173"/>
      <c r="P335" s="173"/>
      <c r="Q335" s="173"/>
      <c r="R335" s="173"/>
    </row>
    <row r="336" spans="1:18" s="131" customFormat="1" ht="51" customHeight="1">
      <c r="A336" s="147">
        <v>360</v>
      </c>
      <c r="B336" s="28" t="s">
        <v>1155</v>
      </c>
      <c r="C336" s="11"/>
      <c r="D336" s="40" t="s">
        <v>11</v>
      </c>
      <c r="E336" s="3"/>
      <c r="F336" s="3"/>
      <c r="G336" s="3"/>
      <c r="H336" s="99"/>
      <c r="I336" s="99"/>
      <c r="J336" s="99"/>
      <c r="K336" s="26" t="s">
        <v>1185</v>
      </c>
      <c r="L336" s="26" t="s">
        <v>666</v>
      </c>
      <c r="M336" s="58" t="s">
        <v>1182</v>
      </c>
      <c r="N336" s="44">
        <v>1136.66</v>
      </c>
      <c r="O336" s="44">
        <v>0</v>
      </c>
      <c r="P336" s="44">
        <v>0</v>
      </c>
      <c r="Q336" s="44">
        <v>0</v>
      </c>
      <c r="R336" s="44">
        <v>0</v>
      </c>
    </row>
    <row r="337" spans="1:18" s="131" customFormat="1" ht="91.5" customHeight="1">
      <c r="A337" s="147">
        <v>361</v>
      </c>
      <c r="B337" s="28" t="s">
        <v>1154</v>
      </c>
      <c r="C337" s="11"/>
      <c r="D337" s="40" t="s">
        <v>250</v>
      </c>
      <c r="E337" s="3"/>
      <c r="F337" s="3"/>
      <c r="G337" s="3"/>
      <c r="H337" s="99"/>
      <c r="I337" s="99"/>
      <c r="J337" s="99"/>
      <c r="K337" s="26" t="s">
        <v>1181</v>
      </c>
      <c r="L337" s="26" t="s">
        <v>666</v>
      </c>
      <c r="M337" s="58" t="s">
        <v>1182</v>
      </c>
      <c r="N337" s="44">
        <v>86.35</v>
      </c>
      <c r="O337" s="44">
        <v>86.35</v>
      </c>
      <c r="P337" s="44">
        <v>0</v>
      </c>
      <c r="Q337" s="44">
        <v>0</v>
      </c>
      <c r="R337" s="44">
        <v>0</v>
      </c>
    </row>
    <row r="338" spans="1:18" s="131" customFormat="1" ht="74.25" customHeight="1">
      <c r="A338" s="147">
        <v>362</v>
      </c>
      <c r="B338" s="28" t="s">
        <v>1152</v>
      </c>
      <c r="C338" s="11"/>
      <c r="D338" s="40" t="s">
        <v>11</v>
      </c>
      <c r="E338" s="3"/>
      <c r="F338" s="3"/>
      <c r="G338" s="3"/>
      <c r="H338" s="99"/>
      <c r="I338" s="99"/>
      <c r="J338" s="99"/>
      <c r="K338" s="26" t="s">
        <v>1187</v>
      </c>
      <c r="L338" s="26" t="s">
        <v>666</v>
      </c>
      <c r="M338" s="58" t="s">
        <v>1182</v>
      </c>
      <c r="N338" s="44">
        <v>60</v>
      </c>
      <c r="O338" s="44">
        <v>60</v>
      </c>
      <c r="P338" s="44">
        <v>0</v>
      </c>
      <c r="Q338" s="44">
        <v>0</v>
      </c>
      <c r="R338" s="44">
        <v>0</v>
      </c>
    </row>
    <row r="339" spans="1:18" s="131" customFormat="1" ht="51" customHeight="1">
      <c r="A339" s="147">
        <v>363</v>
      </c>
      <c r="B339" s="28" t="s">
        <v>1153</v>
      </c>
      <c r="C339" s="11"/>
      <c r="D339" s="40" t="s">
        <v>121</v>
      </c>
      <c r="E339" s="3"/>
      <c r="F339" s="3"/>
      <c r="G339" s="3"/>
      <c r="H339" s="99"/>
      <c r="I339" s="99"/>
      <c r="J339" s="99"/>
      <c r="K339" s="26" t="s">
        <v>1188</v>
      </c>
      <c r="L339" s="26" t="s">
        <v>666</v>
      </c>
      <c r="M339" s="58" t="s">
        <v>1182</v>
      </c>
      <c r="N339" s="44">
        <v>80</v>
      </c>
      <c r="O339" s="44">
        <v>80</v>
      </c>
      <c r="P339" s="44">
        <v>0</v>
      </c>
      <c r="Q339" s="44">
        <v>0</v>
      </c>
      <c r="R339" s="44">
        <v>0</v>
      </c>
    </row>
    <row r="340" spans="1:18" s="131" customFormat="1" ht="74.25" customHeight="1">
      <c r="A340" s="147">
        <v>364</v>
      </c>
      <c r="B340" s="28" t="s">
        <v>1158</v>
      </c>
      <c r="C340" s="11"/>
      <c r="D340" s="40" t="s">
        <v>121</v>
      </c>
      <c r="E340" s="3"/>
      <c r="F340" s="3"/>
      <c r="G340" s="3"/>
      <c r="H340" s="99"/>
      <c r="I340" s="99"/>
      <c r="J340" s="99"/>
      <c r="K340" s="26" t="s">
        <v>1189</v>
      </c>
      <c r="L340" s="26" t="s">
        <v>666</v>
      </c>
      <c r="M340" s="58" t="s">
        <v>1182</v>
      </c>
      <c r="N340" s="44">
        <v>6200</v>
      </c>
      <c r="O340" s="44">
        <v>6200</v>
      </c>
      <c r="P340" s="44">
        <v>0</v>
      </c>
      <c r="Q340" s="44">
        <v>0</v>
      </c>
      <c r="R340" s="44">
        <v>0</v>
      </c>
    </row>
    <row r="341" spans="1:18" s="131" customFormat="1" ht="61.5" customHeight="1">
      <c r="A341" s="147">
        <v>697</v>
      </c>
      <c r="B341" s="28" t="s">
        <v>901</v>
      </c>
      <c r="C341" s="11"/>
      <c r="D341" s="40" t="s">
        <v>121</v>
      </c>
      <c r="E341" s="3"/>
      <c r="F341" s="3"/>
      <c r="G341" s="3"/>
      <c r="H341" s="99"/>
      <c r="I341" s="99"/>
      <c r="J341" s="99"/>
      <c r="K341" s="26" t="s">
        <v>985</v>
      </c>
      <c r="L341" s="26" t="s">
        <v>666</v>
      </c>
      <c r="M341" s="58" t="s">
        <v>986</v>
      </c>
      <c r="N341" s="44">
        <v>6500</v>
      </c>
      <c r="O341" s="44">
        <v>6439.862</v>
      </c>
      <c r="P341" s="44">
        <v>0</v>
      </c>
      <c r="Q341" s="44">
        <v>0</v>
      </c>
      <c r="R341" s="44">
        <v>0</v>
      </c>
    </row>
    <row r="342" spans="1:18" s="131" customFormat="1" ht="90" customHeight="1">
      <c r="A342" s="147">
        <v>305</v>
      </c>
      <c r="B342" s="28" t="s">
        <v>943</v>
      </c>
      <c r="C342" s="11"/>
      <c r="D342" s="40" t="s">
        <v>121</v>
      </c>
      <c r="E342" s="3"/>
      <c r="F342" s="3"/>
      <c r="G342" s="3"/>
      <c r="H342" s="99"/>
      <c r="I342" s="99"/>
      <c r="J342" s="99"/>
      <c r="K342" s="26" t="s">
        <v>1288</v>
      </c>
      <c r="L342" s="26"/>
      <c r="M342" s="58"/>
      <c r="N342" s="44"/>
      <c r="O342" s="44"/>
      <c r="P342" s="44">
        <v>2154.2</v>
      </c>
      <c r="Q342" s="44">
        <v>0</v>
      </c>
      <c r="R342" s="44">
        <v>0</v>
      </c>
    </row>
    <row r="343" spans="1:18" s="131" customFormat="1" ht="87.75" customHeight="1">
      <c r="A343" s="147">
        <v>704</v>
      </c>
      <c r="B343" s="28" t="s">
        <v>943</v>
      </c>
      <c r="C343" s="11"/>
      <c r="D343" s="40" t="s">
        <v>121</v>
      </c>
      <c r="E343" s="3"/>
      <c r="F343" s="3"/>
      <c r="G343" s="3"/>
      <c r="H343" s="99" t="s">
        <v>989</v>
      </c>
      <c r="I343" s="99" t="s">
        <v>200</v>
      </c>
      <c r="J343" s="99" t="s">
        <v>847</v>
      </c>
      <c r="K343" s="26" t="s">
        <v>1208</v>
      </c>
      <c r="L343" s="26" t="s">
        <v>666</v>
      </c>
      <c r="M343" s="58" t="s">
        <v>1209</v>
      </c>
      <c r="N343" s="44">
        <v>42141.8</v>
      </c>
      <c r="O343" s="44">
        <v>40617.5357</v>
      </c>
      <c r="P343" s="44">
        <v>0</v>
      </c>
      <c r="Q343" s="44">
        <v>0</v>
      </c>
      <c r="R343" s="44">
        <v>0</v>
      </c>
    </row>
    <row r="344" spans="1:18" s="131" customFormat="1" ht="76.5" customHeight="1">
      <c r="A344" s="147">
        <v>705</v>
      </c>
      <c r="B344" s="28" t="s">
        <v>944</v>
      </c>
      <c r="C344" s="11"/>
      <c r="D344" s="40" t="s">
        <v>141</v>
      </c>
      <c r="E344" s="3"/>
      <c r="F344" s="3"/>
      <c r="G344" s="3"/>
      <c r="H344" s="101" t="s">
        <v>608</v>
      </c>
      <c r="I344" s="101" t="s">
        <v>609</v>
      </c>
      <c r="J344" s="101" t="s">
        <v>610</v>
      </c>
      <c r="K344" s="26" t="s">
        <v>997</v>
      </c>
      <c r="L344" s="26" t="s">
        <v>666</v>
      </c>
      <c r="M344" s="58" t="s">
        <v>995</v>
      </c>
      <c r="N344" s="44">
        <v>31.1</v>
      </c>
      <c r="O344" s="44">
        <v>31.1</v>
      </c>
      <c r="P344" s="44">
        <v>0</v>
      </c>
      <c r="Q344" s="44">
        <v>0</v>
      </c>
      <c r="R344" s="44">
        <v>0</v>
      </c>
    </row>
    <row r="345" spans="1:18" s="131" customFormat="1" ht="63" customHeight="1">
      <c r="A345" s="147">
        <v>708</v>
      </c>
      <c r="B345" s="28" t="s">
        <v>945</v>
      </c>
      <c r="C345" s="11"/>
      <c r="D345" s="40" t="s">
        <v>121</v>
      </c>
      <c r="E345" s="3"/>
      <c r="F345" s="3"/>
      <c r="G345" s="3"/>
      <c r="H345" s="101" t="s">
        <v>608</v>
      </c>
      <c r="I345" s="101" t="s">
        <v>609</v>
      </c>
      <c r="J345" s="101" t="s">
        <v>610</v>
      </c>
      <c r="K345" s="26" t="s">
        <v>992</v>
      </c>
      <c r="L345" s="26" t="s">
        <v>666</v>
      </c>
      <c r="M345" s="58" t="s">
        <v>993</v>
      </c>
      <c r="N345" s="44">
        <v>100</v>
      </c>
      <c r="O345" s="44">
        <v>99.75899</v>
      </c>
      <c r="P345" s="44">
        <v>0</v>
      </c>
      <c r="Q345" s="44">
        <v>0</v>
      </c>
      <c r="R345" s="44">
        <v>0</v>
      </c>
    </row>
    <row r="346" spans="1:18" s="131" customFormat="1" ht="95.25" customHeight="1">
      <c r="A346" s="147">
        <v>709</v>
      </c>
      <c r="B346" s="28" t="s">
        <v>946</v>
      </c>
      <c r="C346" s="11"/>
      <c r="D346" s="40" t="s">
        <v>250</v>
      </c>
      <c r="E346" s="3"/>
      <c r="F346" s="3"/>
      <c r="G346" s="3"/>
      <c r="H346" s="101" t="s">
        <v>608</v>
      </c>
      <c r="I346" s="101" t="s">
        <v>609</v>
      </c>
      <c r="J346" s="101" t="s">
        <v>610</v>
      </c>
      <c r="K346" s="26" t="s">
        <v>990</v>
      </c>
      <c r="L346" s="26" t="s">
        <v>666</v>
      </c>
      <c r="M346" s="58" t="s">
        <v>991</v>
      </c>
      <c r="N346" s="44">
        <v>39.36</v>
      </c>
      <c r="O346" s="44">
        <v>39.36</v>
      </c>
      <c r="P346" s="44">
        <v>0</v>
      </c>
      <c r="Q346" s="44">
        <v>0</v>
      </c>
      <c r="R346" s="44">
        <v>0</v>
      </c>
    </row>
    <row r="347" spans="1:18" s="131" customFormat="1" ht="99" customHeight="1">
      <c r="A347" s="147">
        <v>710</v>
      </c>
      <c r="B347" s="28" t="s">
        <v>947</v>
      </c>
      <c r="C347" s="11"/>
      <c r="D347" s="40" t="s">
        <v>141</v>
      </c>
      <c r="E347" s="3"/>
      <c r="F347" s="3"/>
      <c r="G347" s="3"/>
      <c r="H347" s="101" t="s">
        <v>608</v>
      </c>
      <c r="I347" s="101" t="s">
        <v>609</v>
      </c>
      <c r="J347" s="101" t="s">
        <v>610</v>
      </c>
      <c r="K347" s="26" t="s">
        <v>994</v>
      </c>
      <c r="L347" s="26" t="s">
        <v>666</v>
      </c>
      <c r="M347" s="58" t="s">
        <v>995</v>
      </c>
      <c r="N347" s="44">
        <v>44</v>
      </c>
      <c r="O347" s="44">
        <v>44</v>
      </c>
      <c r="P347" s="44">
        <v>0</v>
      </c>
      <c r="Q347" s="44">
        <v>0</v>
      </c>
      <c r="R347" s="44">
        <v>0</v>
      </c>
    </row>
    <row r="348" spans="1:18" s="131" customFormat="1" ht="93.75" customHeight="1">
      <c r="A348" s="147">
        <v>711</v>
      </c>
      <c r="B348" s="28" t="s">
        <v>948</v>
      </c>
      <c r="C348" s="11"/>
      <c r="D348" s="40" t="s">
        <v>141</v>
      </c>
      <c r="E348" s="3"/>
      <c r="F348" s="3"/>
      <c r="G348" s="3"/>
      <c r="H348" s="101" t="s">
        <v>608</v>
      </c>
      <c r="I348" s="101" t="s">
        <v>609</v>
      </c>
      <c r="J348" s="101" t="s">
        <v>610</v>
      </c>
      <c r="K348" s="26" t="s">
        <v>996</v>
      </c>
      <c r="L348" s="26" t="s">
        <v>666</v>
      </c>
      <c r="M348" s="58" t="s">
        <v>995</v>
      </c>
      <c r="N348" s="44">
        <v>50</v>
      </c>
      <c r="O348" s="44">
        <v>50</v>
      </c>
      <c r="P348" s="44">
        <v>0</v>
      </c>
      <c r="Q348" s="44">
        <v>0</v>
      </c>
      <c r="R348" s="44">
        <v>0</v>
      </c>
    </row>
    <row r="349" spans="1:18" s="131" customFormat="1" ht="111" customHeight="1">
      <c r="A349" s="32">
        <v>699</v>
      </c>
      <c r="B349" s="7" t="s">
        <v>1007</v>
      </c>
      <c r="C349" s="8"/>
      <c r="D349" s="37" t="s">
        <v>768</v>
      </c>
      <c r="E349" s="17"/>
      <c r="F349" s="17"/>
      <c r="G349" s="17"/>
      <c r="H349" s="99" t="s">
        <v>1022</v>
      </c>
      <c r="I349" s="99" t="s">
        <v>200</v>
      </c>
      <c r="J349" s="99" t="s">
        <v>1023</v>
      </c>
      <c r="K349" s="3" t="s">
        <v>1072</v>
      </c>
      <c r="L349" s="3" t="s">
        <v>666</v>
      </c>
      <c r="M349" s="3" t="s">
        <v>1068</v>
      </c>
      <c r="N349" s="44">
        <v>200</v>
      </c>
      <c r="O349" s="44">
        <v>26.1</v>
      </c>
      <c r="P349" s="45">
        <v>0</v>
      </c>
      <c r="Q349" s="45">
        <v>0</v>
      </c>
      <c r="R349" s="45">
        <v>0</v>
      </c>
    </row>
    <row r="350" spans="1:18" s="131" customFormat="1" ht="83.25" customHeight="1">
      <c r="A350" s="147">
        <v>712</v>
      </c>
      <c r="B350" s="28" t="s">
        <v>1035</v>
      </c>
      <c r="C350" s="11"/>
      <c r="D350" s="40" t="s">
        <v>250</v>
      </c>
      <c r="E350" s="3"/>
      <c r="F350" s="3"/>
      <c r="G350" s="3"/>
      <c r="H350" s="99"/>
      <c r="I350" s="99"/>
      <c r="J350" s="99"/>
      <c r="K350" s="26" t="s">
        <v>1036</v>
      </c>
      <c r="L350" s="26" t="s">
        <v>281</v>
      </c>
      <c r="M350" s="58" t="s">
        <v>1009</v>
      </c>
      <c r="N350" s="44">
        <v>208.2</v>
      </c>
      <c r="O350" s="44">
        <v>208.2</v>
      </c>
      <c r="P350" s="44">
        <v>0</v>
      </c>
      <c r="Q350" s="44">
        <v>0</v>
      </c>
      <c r="R350" s="44">
        <v>0</v>
      </c>
    </row>
    <row r="351" spans="1:18" s="130" customFormat="1" ht="96" customHeight="1">
      <c r="A351" s="35">
        <v>715</v>
      </c>
      <c r="B351" s="69" t="s">
        <v>1037</v>
      </c>
      <c r="C351" s="15"/>
      <c r="D351" s="41" t="s">
        <v>1065</v>
      </c>
      <c r="E351" s="19"/>
      <c r="F351" s="19"/>
      <c r="G351" s="19"/>
      <c r="H351" s="19" t="s">
        <v>1070</v>
      </c>
      <c r="I351" s="19" t="s">
        <v>1069</v>
      </c>
      <c r="J351" s="19" t="s">
        <v>1071</v>
      </c>
      <c r="K351" s="19" t="s">
        <v>1066</v>
      </c>
      <c r="L351" s="19" t="s">
        <v>1067</v>
      </c>
      <c r="M351" s="19" t="s">
        <v>1068</v>
      </c>
      <c r="N351" s="51">
        <v>240</v>
      </c>
      <c r="O351" s="51">
        <v>239.85</v>
      </c>
      <c r="P351" s="52">
        <v>0</v>
      </c>
      <c r="Q351" s="52">
        <v>0</v>
      </c>
      <c r="R351" s="52">
        <v>0</v>
      </c>
    </row>
    <row r="352" spans="1:18" s="130" customFormat="1" ht="66.75" customHeight="1">
      <c r="A352" s="35"/>
      <c r="B352" s="69" t="s">
        <v>1264</v>
      </c>
      <c r="C352" s="15"/>
      <c r="D352" s="41" t="s">
        <v>250</v>
      </c>
      <c r="E352" s="19"/>
      <c r="F352" s="19"/>
      <c r="G352" s="19"/>
      <c r="H352" s="19"/>
      <c r="I352" s="19"/>
      <c r="J352" s="19"/>
      <c r="K352" s="19" t="s">
        <v>1127</v>
      </c>
      <c r="L352" s="19" t="s">
        <v>200</v>
      </c>
      <c r="M352" s="19" t="s">
        <v>1128</v>
      </c>
      <c r="N352" s="51">
        <v>0</v>
      </c>
      <c r="O352" s="51">
        <v>0</v>
      </c>
      <c r="P352" s="52">
        <v>235</v>
      </c>
      <c r="Q352" s="52">
        <v>330</v>
      </c>
      <c r="R352" s="52">
        <v>270</v>
      </c>
    </row>
    <row r="353" spans="1:18" s="130" customFormat="1" ht="90" customHeight="1">
      <c r="A353" s="35"/>
      <c r="B353" s="69" t="s">
        <v>1129</v>
      </c>
      <c r="C353" s="15"/>
      <c r="D353" s="41" t="s">
        <v>125</v>
      </c>
      <c r="E353" s="19"/>
      <c r="F353" s="19"/>
      <c r="G353" s="19"/>
      <c r="H353" s="19"/>
      <c r="I353" s="19"/>
      <c r="J353" s="19"/>
      <c r="K353" s="19" t="s">
        <v>1063</v>
      </c>
      <c r="L353" s="19" t="s">
        <v>200</v>
      </c>
      <c r="M353" s="19" t="s">
        <v>509</v>
      </c>
      <c r="N353" s="51">
        <v>0</v>
      </c>
      <c r="O353" s="51">
        <v>0</v>
      </c>
      <c r="P353" s="52"/>
      <c r="Q353" s="52"/>
      <c r="R353" s="52"/>
    </row>
    <row r="354" spans="1:18" s="130" customFormat="1" ht="54" customHeight="1">
      <c r="A354" s="35">
        <v>302</v>
      </c>
      <c r="B354" s="69" t="s">
        <v>1265</v>
      </c>
      <c r="C354" s="15"/>
      <c r="D354" s="41" t="s">
        <v>125</v>
      </c>
      <c r="E354" s="19"/>
      <c r="F354" s="19"/>
      <c r="G354" s="19"/>
      <c r="H354" s="19"/>
      <c r="I354" s="19"/>
      <c r="J354" s="19"/>
      <c r="K354" s="19" t="s">
        <v>1288</v>
      </c>
      <c r="L354" s="19"/>
      <c r="M354" s="19"/>
      <c r="N354" s="51"/>
      <c r="O354" s="51">
        <v>0</v>
      </c>
      <c r="P354" s="52">
        <v>100</v>
      </c>
      <c r="Q354" s="52">
        <v>100</v>
      </c>
      <c r="R354" s="52">
        <v>100</v>
      </c>
    </row>
    <row r="355" spans="1:18" s="131" customFormat="1" ht="97.5" customHeight="1">
      <c r="A355" s="147">
        <v>719</v>
      </c>
      <c r="B355" s="28" t="s">
        <v>1038</v>
      </c>
      <c r="C355" s="11"/>
      <c r="D355" s="40" t="s">
        <v>121</v>
      </c>
      <c r="E355" s="3"/>
      <c r="F355" s="3"/>
      <c r="G355" s="3"/>
      <c r="H355" s="99"/>
      <c r="I355" s="99"/>
      <c r="J355" s="99"/>
      <c r="K355" s="26" t="s">
        <v>1193</v>
      </c>
      <c r="L355" s="26" t="s">
        <v>666</v>
      </c>
      <c r="M355" s="58" t="s">
        <v>1194</v>
      </c>
      <c r="N355" s="44">
        <v>16433</v>
      </c>
      <c r="O355" s="44">
        <v>13002.76428</v>
      </c>
      <c r="P355" s="44">
        <v>0</v>
      </c>
      <c r="Q355" s="44">
        <v>0</v>
      </c>
      <c r="R355" s="44">
        <v>0</v>
      </c>
    </row>
    <row r="356" spans="1:18" s="131" customFormat="1" ht="113.25" customHeight="1">
      <c r="A356" s="160">
        <v>723</v>
      </c>
      <c r="B356" s="66" t="s">
        <v>1156</v>
      </c>
      <c r="C356" s="11"/>
      <c r="D356" s="40" t="s">
        <v>125</v>
      </c>
      <c r="E356" s="3"/>
      <c r="F356" s="3"/>
      <c r="G356" s="3"/>
      <c r="H356" s="111" t="s">
        <v>613</v>
      </c>
      <c r="I356" s="111" t="s">
        <v>614</v>
      </c>
      <c r="J356" s="111" t="s">
        <v>611</v>
      </c>
      <c r="K356" s="26" t="s">
        <v>1171</v>
      </c>
      <c r="L356" s="26" t="s">
        <v>666</v>
      </c>
      <c r="M356" s="58" t="s">
        <v>1167</v>
      </c>
      <c r="N356" s="44">
        <v>2500</v>
      </c>
      <c r="O356" s="44">
        <v>38.78889</v>
      </c>
      <c r="P356" s="44">
        <v>0</v>
      </c>
      <c r="Q356" s="44">
        <v>0</v>
      </c>
      <c r="R356" s="44">
        <v>0</v>
      </c>
    </row>
    <row r="357" spans="1:18" s="131" customFormat="1" ht="50.25" customHeight="1">
      <c r="A357" s="160">
        <v>728</v>
      </c>
      <c r="B357" s="66" t="s">
        <v>1159</v>
      </c>
      <c r="C357" s="11"/>
      <c r="D357" s="40" t="s">
        <v>121</v>
      </c>
      <c r="E357" s="3"/>
      <c r="F357" s="3"/>
      <c r="G357" s="3"/>
      <c r="H357" s="99"/>
      <c r="I357" s="99"/>
      <c r="J357" s="99"/>
      <c r="K357" s="26" t="s">
        <v>1203</v>
      </c>
      <c r="L357" s="26" t="s">
        <v>666</v>
      </c>
      <c r="M357" s="58" t="s">
        <v>1202</v>
      </c>
      <c r="N357" s="44">
        <v>11432.5</v>
      </c>
      <c r="O357" s="44">
        <v>11432.5</v>
      </c>
      <c r="P357" s="44">
        <v>0</v>
      </c>
      <c r="Q357" s="44">
        <v>0</v>
      </c>
      <c r="R357" s="44">
        <v>0</v>
      </c>
    </row>
    <row r="358" spans="1:18" s="131" customFormat="1" ht="51" customHeight="1">
      <c r="A358" s="160">
        <v>729</v>
      </c>
      <c r="B358" s="66" t="s">
        <v>1157</v>
      </c>
      <c r="C358" s="11"/>
      <c r="D358" s="40" t="s">
        <v>121</v>
      </c>
      <c r="E358" s="3"/>
      <c r="F358" s="3"/>
      <c r="G358" s="3"/>
      <c r="H358" s="99"/>
      <c r="I358" s="99"/>
      <c r="J358" s="99"/>
      <c r="K358" s="26" t="s">
        <v>1201</v>
      </c>
      <c r="L358" s="26" t="s">
        <v>666</v>
      </c>
      <c r="M358" s="58" t="s">
        <v>1202</v>
      </c>
      <c r="N358" s="44">
        <v>5000</v>
      </c>
      <c r="O358" s="44">
        <v>5000</v>
      </c>
      <c r="P358" s="44">
        <v>0</v>
      </c>
      <c r="Q358" s="44">
        <v>0</v>
      </c>
      <c r="R358" s="44">
        <v>0</v>
      </c>
    </row>
    <row r="359" spans="1:18" s="131" customFormat="1" ht="86.25" customHeight="1">
      <c r="A359" s="191">
        <v>732</v>
      </c>
      <c r="B359" s="205" t="s">
        <v>1151</v>
      </c>
      <c r="C359" s="11"/>
      <c r="D359" s="40" t="s">
        <v>141</v>
      </c>
      <c r="E359" s="175"/>
      <c r="F359" s="175"/>
      <c r="G359" s="175"/>
      <c r="H359" s="193" t="s">
        <v>608</v>
      </c>
      <c r="I359" s="193" t="s">
        <v>609</v>
      </c>
      <c r="J359" s="193" t="s">
        <v>610</v>
      </c>
      <c r="K359" s="26" t="s">
        <v>1213</v>
      </c>
      <c r="L359" s="26" t="s">
        <v>666</v>
      </c>
      <c r="M359" s="58" t="s">
        <v>1207</v>
      </c>
      <c r="N359" s="44">
        <v>50</v>
      </c>
      <c r="O359" s="44">
        <v>50</v>
      </c>
      <c r="P359" s="44">
        <v>0</v>
      </c>
      <c r="Q359" s="44">
        <v>0</v>
      </c>
      <c r="R359" s="44">
        <v>0</v>
      </c>
    </row>
    <row r="360" spans="1:18" s="131" customFormat="1" ht="85.5" customHeight="1">
      <c r="A360" s="228"/>
      <c r="B360" s="230"/>
      <c r="C360" s="11"/>
      <c r="D360" s="204" t="s">
        <v>250</v>
      </c>
      <c r="E360" s="177"/>
      <c r="F360" s="177"/>
      <c r="G360" s="177"/>
      <c r="H360" s="247"/>
      <c r="I360" s="247"/>
      <c r="J360" s="247"/>
      <c r="K360" s="26" t="s">
        <v>1212</v>
      </c>
      <c r="L360" s="26" t="s">
        <v>666</v>
      </c>
      <c r="M360" s="58" t="s">
        <v>1207</v>
      </c>
      <c r="N360" s="172">
        <v>53.99</v>
      </c>
      <c r="O360" s="172">
        <v>53.99</v>
      </c>
      <c r="P360" s="172">
        <v>0</v>
      </c>
      <c r="Q360" s="172">
        <v>0</v>
      </c>
      <c r="R360" s="172">
        <v>0</v>
      </c>
    </row>
    <row r="361" spans="1:18" s="131" customFormat="1" ht="84.75" customHeight="1">
      <c r="A361" s="228"/>
      <c r="B361" s="230"/>
      <c r="C361" s="11"/>
      <c r="D361" s="229"/>
      <c r="E361" s="177"/>
      <c r="F361" s="177"/>
      <c r="G361" s="177"/>
      <c r="H361" s="247"/>
      <c r="I361" s="247"/>
      <c r="J361" s="247"/>
      <c r="K361" s="26" t="s">
        <v>1211</v>
      </c>
      <c r="L361" s="26" t="s">
        <v>666</v>
      </c>
      <c r="M361" s="58" t="s">
        <v>1207</v>
      </c>
      <c r="N361" s="173"/>
      <c r="O361" s="173"/>
      <c r="P361" s="173"/>
      <c r="Q361" s="173"/>
      <c r="R361" s="173"/>
    </row>
    <row r="362" spans="1:18" s="131" customFormat="1" ht="88.5" customHeight="1">
      <c r="A362" s="192"/>
      <c r="B362" s="206"/>
      <c r="C362" s="11"/>
      <c r="D362" s="40" t="s">
        <v>455</v>
      </c>
      <c r="E362" s="176"/>
      <c r="F362" s="176"/>
      <c r="G362" s="176"/>
      <c r="H362" s="194"/>
      <c r="I362" s="194"/>
      <c r="J362" s="194"/>
      <c r="K362" s="26" t="s">
        <v>1210</v>
      </c>
      <c r="L362" s="26" t="s">
        <v>666</v>
      </c>
      <c r="M362" s="58" t="s">
        <v>1207</v>
      </c>
      <c r="N362" s="44">
        <v>120</v>
      </c>
      <c r="O362" s="44">
        <v>120</v>
      </c>
      <c r="P362" s="44">
        <v>0</v>
      </c>
      <c r="Q362" s="44">
        <v>0</v>
      </c>
      <c r="R362" s="44">
        <v>0</v>
      </c>
    </row>
    <row r="363" spans="1:18" s="131" customFormat="1" ht="71.25" customHeight="1">
      <c r="A363" s="191">
        <v>733</v>
      </c>
      <c r="B363" s="205" t="s">
        <v>1149</v>
      </c>
      <c r="C363" s="11"/>
      <c r="D363" s="40" t="s">
        <v>156</v>
      </c>
      <c r="E363" s="175"/>
      <c r="F363" s="175"/>
      <c r="G363" s="175"/>
      <c r="H363" s="193" t="s">
        <v>608</v>
      </c>
      <c r="I363" s="193" t="s">
        <v>609</v>
      </c>
      <c r="J363" s="193" t="s">
        <v>610</v>
      </c>
      <c r="K363" s="26" t="s">
        <v>1214</v>
      </c>
      <c r="L363" s="26" t="s">
        <v>666</v>
      </c>
      <c r="M363" s="58" t="s">
        <v>1215</v>
      </c>
      <c r="N363" s="44">
        <v>15.6</v>
      </c>
      <c r="O363" s="44">
        <v>15.6</v>
      </c>
      <c r="P363" s="44">
        <v>0</v>
      </c>
      <c r="Q363" s="44">
        <v>0</v>
      </c>
      <c r="R363" s="44">
        <v>0</v>
      </c>
    </row>
    <row r="364" spans="1:18" s="131" customFormat="1" ht="72" customHeight="1">
      <c r="A364" s="192"/>
      <c r="B364" s="206"/>
      <c r="C364" s="11"/>
      <c r="D364" s="40" t="s">
        <v>483</v>
      </c>
      <c r="E364" s="176"/>
      <c r="F364" s="176"/>
      <c r="G364" s="176"/>
      <c r="H364" s="194"/>
      <c r="I364" s="194"/>
      <c r="J364" s="194"/>
      <c r="K364" s="26" t="s">
        <v>1219</v>
      </c>
      <c r="L364" s="26" t="s">
        <v>666</v>
      </c>
      <c r="M364" s="58" t="s">
        <v>1215</v>
      </c>
      <c r="N364" s="44">
        <v>17.25</v>
      </c>
      <c r="O364" s="44">
        <v>17.25</v>
      </c>
      <c r="P364" s="44">
        <v>0</v>
      </c>
      <c r="Q364" s="44">
        <v>0</v>
      </c>
      <c r="R364" s="44">
        <v>0</v>
      </c>
    </row>
    <row r="365" spans="1:18" s="129" customFormat="1" ht="24" customHeight="1">
      <c r="A365" s="31" t="s">
        <v>142</v>
      </c>
      <c r="B365" s="182" t="s">
        <v>653</v>
      </c>
      <c r="C365" s="183"/>
      <c r="D365" s="183"/>
      <c r="E365" s="183"/>
      <c r="F365" s="183"/>
      <c r="G365" s="183"/>
      <c r="H365" s="183"/>
      <c r="I365" s="183"/>
      <c r="J365" s="183"/>
      <c r="K365" s="183"/>
      <c r="L365" s="183"/>
      <c r="M365" s="184"/>
      <c r="N365" s="43">
        <f>SUM(N366:N410)</f>
        <v>502421.91150000005</v>
      </c>
      <c r="O365" s="43">
        <f>SUM(O366:O410)</f>
        <v>491686.01401</v>
      </c>
      <c r="P365" s="43">
        <f>SUM(P366:P410)</f>
        <v>459291.9999999999</v>
      </c>
      <c r="Q365" s="43">
        <f>SUM(Q366:Q410)</f>
        <v>492971.39999999997</v>
      </c>
      <c r="R365" s="43">
        <f>SUM(R366:R410)</f>
        <v>535503.3</v>
      </c>
    </row>
    <row r="366" spans="1:18" s="130" customFormat="1" ht="99.75" customHeight="1">
      <c r="A366" s="34" t="s">
        <v>294</v>
      </c>
      <c r="B366" s="20" t="s">
        <v>262</v>
      </c>
      <c r="C366" s="11"/>
      <c r="D366" s="41" t="s">
        <v>156</v>
      </c>
      <c r="E366" s="17" t="s">
        <v>367</v>
      </c>
      <c r="F366" s="17" t="s">
        <v>657</v>
      </c>
      <c r="G366" s="17" t="s">
        <v>579</v>
      </c>
      <c r="H366" s="17" t="s">
        <v>368</v>
      </c>
      <c r="I366" s="17" t="s">
        <v>658</v>
      </c>
      <c r="J366" s="17" t="s">
        <v>363</v>
      </c>
      <c r="K366" s="19" t="s">
        <v>457</v>
      </c>
      <c r="L366" s="19" t="s">
        <v>200</v>
      </c>
      <c r="M366" s="19" t="s">
        <v>458</v>
      </c>
      <c r="N366" s="123">
        <v>1032</v>
      </c>
      <c r="O366" s="123">
        <v>1032</v>
      </c>
      <c r="P366" s="124">
        <v>1177</v>
      </c>
      <c r="Q366" s="124">
        <v>1177</v>
      </c>
      <c r="R366" s="124">
        <v>1177</v>
      </c>
    </row>
    <row r="367" spans="1:18" s="130" customFormat="1" ht="109.5" customHeight="1">
      <c r="A367" s="33" t="s">
        <v>295</v>
      </c>
      <c r="B367" s="21" t="s">
        <v>268</v>
      </c>
      <c r="C367" s="8"/>
      <c r="D367" s="38" t="s">
        <v>156</v>
      </c>
      <c r="E367" s="17" t="s">
        <v>364</v>
      </c>
      <c r="F367" s="17" t="s">
        <v>580</v>
      </c>
      <c r="G367" s="17" t="s">
        <v>366</v>
      </c>
      <c r="H367" s="17" t="s">
        <v>369</v>
      </c>
      <c r="I367" s="17" t="s">
        <v>167</v>
      </c>
      <c r="J367" s="17" t="s">
        <v>168</v>
      </c>
      <c r="K367" s="17" t="s">
        <v>1064</v>
      </c>
      <c r="L367" s="68" t="s">
        <v>245</v>
      </c>
      <c r="M367" s="68" t="s">
        <v>269</v>
      </c>
      <c r="N367" s="46">
        <v>173</v>
      </c>
      <c r="O367" s="46">
        <v>173</v>
      </c>
      <c r="P367" s="49">
        <v>198</v>
      </c>
      <c r="Q367" s="49">
        <v>198</v>
      </c>
      <c r="R367" s="49">
        <v>198</v>
      </c>
    </row>
    <row r="368" spans="1:18" s="130" customFormat="1" ht="23.25" customHeight="1" hidden="1">
      <c r="A368" s="32" t="s">
        <v>296</v>
      </c>
      <c r="B368" s="7" t="s">
        <v>297</v>
      </c>
      <c r="C368" s="8"/>
      <c r="D368" s="37"/>
      <c r="E368" s="3"/>
      <c r="F368" s="3"/>
      <c r="G368" s="3"/>
      <c r="H368" s="3"/>
      <c r="I368" s="3"/>
      <c r="J368" s="3"/>
      <c r="K368" s="3"/>
      <c r="L368" s="6"/>
      <c r="M368" s="6"/>
      <c r="N368" s="46"/>
      <c r="O368" s="46"/>
      <c r="P368" s="49"/>
      <c r="Q368" s="49"/>
      <c r="R368" s="49"/>
    </row>
    <row r="369" spans="1:18" s="130" customFormat="1" ht="21.75" customHeight="1">
      <c r="A369" s="195" t="s">
        <v>298</v>
      </c>
      <c r="B369" s="201" t="s">
        <v>299</v>
      </c>
      <c r="C369" s="8"/>
      <c r="D369" s="199" t="s">
        <v>163</v>
      </c>
      <c r="E369" s="175" t="s">
        <v>370</v>
      </c>
      <c r="F369" s="175" t="s">
        <v>47</v>
      </c>
      <c r="G369" s="175" t="s">
        <v>371</v>
      </c>
      <c r="H369" s="175" t="s">
        <v>372</v>
      </c>
      <c r="I369" s="175" t="s">
        <v>373</v>
      </c>
      <c r="J369" s="175" t="s">
        <v>168</v>
      </c>
      <c r="K369" s="175" t="s">
        <v>727</v>
      </c>
      <c r="L369" s="220" t="s">
        <v>271</v>
      </c>
      <c r="M369" s="220" t="s">
        <v>236</v>
      </c>
      <c r="N369" s="172">
        <f>24655.8+15868</f>
        <v>40523.8</v>
      </c>
      <c r="O369" s="172">
        <f>23540.98166+15038.12473</f>
        <v>38579.10639</v>
      </c>
      <c r="P369" s="207">
        <f>35316+18467</f>
        <v>53783</v>
      </c>
      <c r="Q369" s="207">
        <v>58264.6</v>
      </c>
      <c r="R369" s="207">
        <v>63874</v>
      </c>
    </row>
    <row r="370" spans="1:18" s="130" customFormat="1" ht="18" customHeight="1">
      <c r="A370" s="212"/>
      <c r="B370" s="235"/>
      <c r="C370" s="8"/>
      <c r="D370" s="218"/>
      <c r="E370" s="177"/>
      <c r="F370" s="177"/>
      <c r="G370" s="177"/>
      <c r="H370" s="177"/>
      <c r="I370" s="177"/>
      <c r="J370" s="177"/>
      <c r="K370" s="177"/>
      <c r="L370" s="197"/>
      <c r="M370" s="197"/>
      <c r="N370" s="174"/>
      <c r="O370" s="174"/>
      <c r="P370" s="208"/>
      <c r="Q370" s="208"/>
      <c r="R370" s="208"/>
    </row>
    <row r="371" spans="1:18" s="130" customFormat="1" ht="18" customHeight="1">
      <c r="A371" s="212"/>
      <c r="B371" s="235"/>
      <c r="C371" s="8"/>
      <c r="D371" s="218"/>
      <c r="E371" s="177"/>
      <c r="F371" s="177"/>
      <c r="G371" s="177"/>
      <c r="H371" s="177"/>
      <c r="I371" s="177"/>
      <c r="J371" s="177"/>
      <c r="K371" s="177"/>
      <c r="L371" s="197"/>
      <c r="M371" s="197"/>
      <c r="N371" s="174"/>
      <c r="O371" s="174"/>
      <c r="P371" s="208"/>
      <c r="Q371" s="208"/>
      <c r="R371" s="208"/>
    </row>
    <row r="372" spans="1:18" s="130" customFormat="1" ht="18" customHeight="1">
      <c r="A372" s="212"/>
      <c r="B372" s="235"/>
      <c r="C372" s="8"/>
      <c r="D372" s="218"/>
      <c r="E372" s="177"/>
      <c r="F372" s="177"/>
      <c r="G372" s="177"/>
      <c r="H372" s="177"/>
      <c r="I372" s="177"/>
      <c r="J372" s="177"/>
      <c r="K372" s="177"/>
      <c r="L372" s="197"/>
      <c r="M372" s="197"/>
      <c r="N372" s="174"/>
      <c r="O372" s="174"/>
      <c r="P372" s="208"/>
      <c r="Q372" s="208"/>
      <c r="R372" s="208"/>
    </row>
    <row r="373" spans="1:18" s="130" customFormat="1" ht="18" customHeight="1">
      <c r="A373" s="212"/>
      <c r="B373" s="235"/>
      <c r="C373" s="8"/>
      <c r="D373" s="218"/>
      <c r="E373" s="177"/>
      <c r="F373" s="177"/>
      <c r="G373" s="177"/>
      <c r="H373" s="177"/>
      <c r="I373" s="177"/>
      <c r="J373" s="177"/>
      <c r="K373" s="177"/>
      <c r="L373" s="197"/>
      <c r="M373" s="197"/>
      <c r="N373" s="174"/>
      <c r="O373" s="174"/>
      <c r="P373" s="208"/>
      <c r="Q373" s="208"/>
      <c r="R373" s="208"/>
    </row>
    <row r="374" spans="1:18" s="130" customFormat="1" ht="18" customHeight="1">
      <c r="A374" s="196"/>
      <c r="B374" s="202"/>
      <c r="C374" s="8"/>
      <c r="D374" s="200"/>
      <c r="E374" s="177"/>
      <c r="F374" s="177"/>
      <c r="G374" s="177"/>
      <c r="H374" s="177"/>
      <c r="I374" s="177"/>
      <c r="J374" s="177"/>
      <c r="K374" s="177"/>
      <c r="L374" s="197"/>
      <c r="M374" s="197"/>
      <c r="N374" s="173"/>
      <c r="O374" s="173"/>
      <c r="P374" s="209"/>
      <c r="Q374" s="209"/>
      <c r="R374" s="209"/>
    </row>
    <row r="375" spans="1:18" s="129" customFormat="1" ht="48.75" customHeight="1">
      <c r="A375" s="119"/>
      <c r="B375" s="120" t="s">
        <v>701</v>
      </c>
      <c r="C375" s="8"/>
      <c r="D375" s="141" t="s">
        <v>163</v>
      </c>
      <c r="E375" s="176"/>
      <c r="F375" s="176"/>
      <c r="G375" s="176"/>
      <c r="H375" s="176"/>
      <c r="I375" s="176"/>
      <c r="J375" s="176"/>
      <c r="K375" s="176"/>
      <c r="L375" s="238"/>
      <c r="M375" s="238"/>
      <c r="N375" s="121">
        <v>687.8</v>
      </c>
      <c r="O375" s="121">
        <v>549.67976</v>
      </c>
      <c r="P375" s="122">
        <v>0</v>
      </c>
      <c r="Q375" s="122">
        <v>0</v>
      </c>
      <c r="R375" s="122">
        <v>0</v>
      </c>
    </row>
    <row r="376" spans="1:18" s="130" customFormat="1" ht="86.25" customHeight="1">
      <c r="A376" s="33" t="s">
        <v>300</v>
      </c>
      <c r="B376" s="21" t="s">
        <v>252</v>
      </c>
      <c r="C376" s="8"/>
      <c r="D376" s="38" t="s">
        <v>603</v>
      </c>
      <c r="E376" s="17" t="s">
        <v>27</v>
      </c>
      <c r="F376" s="17" t="s">
        <v>581</v>
      </c>
      <c r="G376" s="17" t="s">
        <v>517</v>
      </c>
      <c r="H376" s="17" t="s">
        <v>374</v>
      </c>
      <c r="I376" s="17" t="s">
        <v>76</v>
      </c>
      <c r="J376" s="17" t="s">
        <v>168</v>
      </c>
      <c r="K376" s="17" t="s">
        <v>460</v>
      </c>
      <c r="L376" s="68" t="s">
        <v>152</v>
      </c>
      <c r="M376" s="68" t="s">
        <v>265</v>
      </c>
      <c r="N376" s="46">
        <v>29849</v>
      </c>
      <c r="O376" s="46">
        <v>29849</v>
      </c>
      <c r="P376" s="49">
        <v>32432.4</v>
      </c>
      <c r="Q376" s="49">
        <v>35580.6</v>
      </c>
      <c r="R376" s="49">
        <v>39085.2</v>
      </c>
    </row>
    <row r="377" spans="1:18" s="130" customFormat="1" ht="50.25" customHeight="1">
      <c r="A377" s="236" t="s">
        <v>624</v>
      </c>
      <c r="B377" s="28" t="s">
        <v>896</v>
      </c>
      <c r="C377" s="99"/>
      <c r="D377" s="104" t="s">
        <v>126</v>
      </c>
      <c r="E377" s="193" t="s">
        <v>401</v>
      </c>
      <c r="F377" s="193" t="s">
        <v>582</v>
      </c>
      <c r="G377" s="175" t="s">
        <v>64</v>
      </c>
      <c r="H377" s="175" t="s">
        <v>375</v>
      </c>
      <c r="I377" s="175" t="s">
        <v>221</v>
      </c>
      <c r="J377" s="175" t="s">
        <v>35</v>
      </c>
      <c r="K377" s="175" t="s">
        <v>659</v>
      </c>
      <c r="L377" s="17" t="s">
        <v>200</v>
      </c>
      <c r="M377" s="175" t="s">
        <v>235</v>
      </c>
      <c r="N377" s="46">
        <v>618</v>
      </c>
      <c r="O377" s="46">
        <v>618</v>
      </c>
      <c r="P377" s="49">
        <v>900</v>
      </c>
      <c r="Q377" s="49">
        <v>0</v>
      </c>
      <c r="R377" s="49">
        <v>0</v>
      </c>
    </row>
    <row r="378" spans="1:18" s="130" customFormat="1" ht="48.75" customHeight="1">
      <c r="A378" s="237"/>
      <c r="B378" s="7" t="s">
        <v>897</v>
      </c>
      <c r="C378" s="11"/>
      <c r="D378" s="37" t="s">
        <v>126</v>
      </c>
      <c r="E378" s="247"/>
      <c r="F378" s="247"/>
      <c r="G378" s="177"/>
      <c r="H378" s="177"/>
      <c r="I378" s="177"/>
      <c r="J378" s="177"/>
      <c r="K378" s="177"/>
      <c r="L378" s="3" t="s">
        <v>200</v>
      </c>
      <c r="M378" s="177"/>
      <c r="N378" s="44">
        <v>13.75</v>
      </c>
      <c r="O378" s="44">
        <v>13.75</v>
      </c>
      <c r="P378" s="45">
        <v>27.5</v>
      </c>
      <c r="Q378" s="45">
        <v>0</v>
      </c>
      <c r="R378" s="45">
        <v>0</v>
      </c>
    </row>
    <row r="379" spans="1:18" s="130" customFormat="1" ht="36.75" customHeight="1">
      <c r="A379" s="237"/>
      <c r="B379" s="7" t="s">
        <v>326</v>
      </c>
      <c r="C379" s="11"/>
      <c r="D379" s="37" t="s">
        <v>126</v>
      </c>
      <c r="E379" s="247"/>
      <c r="F379" s="247"/>
      <c r="G379" s="177"/>
      <c r="H379" s="177"/>
      <c r="I379" s="177"/>
      <c r="J379" s="177"/>
      <c r="K379" s="177"/>
      <c r="L379" s="3" t="s">
        <v>200</v>
      </c>
      <c r="M379" s="177"/>
      <c r="N379" s="44">
        <v>818</v>
      </c>
      <c r="O379" s="44">
        <v>818</v>
      </c>
      <c r="P379" s="45">
        <v>934</v>
      </c>
      <c r="Q379" s="45">
        <v>0</v>
      </c>
      <c r="R379" s="45">
        <v>0</v>
      </c>
    </row>
    <row r="380" spans="1:18" s="130" customFormat="1" ht="73.5" customHeight="1">
      <c r="A380" s="237"/>
      <c r="B380" s="7" t="s">
        <v>894</v>
      </c>
      <c r="C380" s="11"/>
      <c r="D380" s="37" t="s">
        <v>126</v>
      </c>
      <c r="E380" s="247"/>
      <c r="F380" s="247"/>
      <c r="G380" s="177"/>
      <c r="H380" s="177"/>
      <c r="I380" s="177"/>
      <c r="J380" s="177"/>
      <c r="K380" s="177"/>
      <c r="L380" s="3" t="s">
        <v>200</v>
      </c>
      <c r="M380" s="177"/>
      <c r="N380" s="46">
        <v>387.023</v>
      </c>
      <c r="O380" s="46">
        <v>369.54</v>
      </c>
      <c r="P380" s="49">
        <v>0</v>
      </c>
      <c r="Q380" s="49">
        <v>0</v>
      </c>
      <c r="R380" s="49">
        <v>0</v>
      </c>
    </row>
    <row r="381" spans="1:18" s="130" customFormat="1" ht="63.75" customHeight="1">
      <c r="A381" s="237"/>
      <c r="B381" s="28" t="s">
        <v>489</v>
      </c>
      <c r="C381" s="11"/>
      <c r="D381" s="37" t="s">
        <v>126</v>
      </c>
      <c r="E381" s="247"/>
      <c r="F381" s="247"/>
      <c r="G381" s="177"/>
      <c r="H381" s="177"/>
      <c r="I381" s="177"/>
      <c r="J381" s="177"/>
      <c r="K381" s="177"/>
      <c r="L381" s="3" t="s">
        <v>200</v>
      </c>
      <c r="M381" s="177"/>
      <c r="N381" s="46">
        <v>155.1565</v>
      </c>
      <c r="O381" s="46">
        <v>155.1565</v>
      </c>
      <c r="P381" s="49">
        <f>436.5+929.8</f>
        <v>1366.3</v>
      </c>
      <c r="Q381" s="49">
        <v>0</v>
      </c>
      <c r="R381" s="49">
        <v>0</v>
      </c>
    </row>
    <row r="382" spans="1:18" s="130" customFormat="1" ht="63.75" customHeight="1">
      <c r="A382" s="237"/>
      <c r="B382" s="7" t="s">
        <v>895</v>
      </c>
      <c r="C382" s="8"/>
      <c r="D382" s="37" t="s">
        <v>126</v>
      </c>
      <c r="E382" s="247"/>
      <c r="F382" s="247"/>
      <c r="G382" s="177"/>
      <c r="H382" s="177"/>
      <c r="I382" s="177"/>
      <c r="J382" s="177"/>
      <c r="K382" s="177"/>
      <c r="L382" s="3" t="s">
        <v>200</v>
      </c>
      <c r="M382" s="177"/>
      <c r="N382" s="46">
        <v>20.37</v>
      </c>
      <c r="O382" s="46">
        <v>19.49731</v>
      </c>
      <c r="P382" s="49">
        <v>52.9</v>
      </c>
      <c r="Q382" s="49">
        <v>0</v>
      </c>
      <c r="R382" s="49">
        <v>0</v>
      </c>
    </row>
    <row r="383" spans="1:18" s="130" customFormat="1" ht="111.75" customHeight="1">
      <c r="A383" s="34" t="s">
        <v>301</v>
      </c>
      <c r="B383" s="20" t="s">
        <v>264</v>
      </c>
      <c r="C383" s="20"/>
      <c r="D383" s="71" t="s">
        <v>4</v>
      </c>
      <c r="E383" s="17" t="s">
        <v>1290</v>
      </c>
      <c r="F383" s="17" t="s">
        <v>1291</v>
      </c>
      <c r="G383" s="17" t="s">
        <v>1005</v>
      </c>
      <c r="H383" s="17" t="s">
        <v>376</v>
      </c>
      <c r="I383" s="17" t="s">
        <v>65</v>
      </c>
      <c r="J383" s="17" t="s">
        <v>46</v>
      </c>
      <c r="K383" s="17" t="s">
        <v>1119</v>
      </c>
      <c r="L383" s="17" t="s">
        <v>7</v>
      </c>
      <c r="M383" s="68" t="s">
        <v>461</v>
      </c>
      <c r="N383" s="123">
        <v>12866.57</v>
      </c>
      <c r="O383" s="123">
        <v>12838.3955</v>
      </c>
      <c r="P383" s="123">
        <v>0</v>
      </c>
      <c r="Q383" s="123">
        <v>0</v>
      </c>
      <c r="R383" s="123">
        <v>0</v>
      </c>
    </row>
    <row r="384" spans="1:18" s="130" customFormat="1" ht="225.75" customHeight="1">
      <c r="A384" s="32" t="s">
        <v>302</v>
      </c>
      <c r="B384" s="7" t="s">
        <v>276</v>
      </c>
      <c r="C384" s="8"/>
      <c r="D384" s="37" t="s">
        <v>12</v>
      </c>
      <c r="E384" s="3" t="s">
        <v>377</v>
      </c>
      <c r="F384" s="3" t="s">
        <v>57</v>
      </c>
      <c r="G384" s="3" t="s">
        <v>378</v>
      </c>
      <c r="H384" s="3" t="s">
        <v>379</v>
      </c>
      <c r="I384" s="3" t="s">
        <v>430</v>
      </c>
      <c r="J384" s="3" t="s">
        <v>583</v>
      </c>
      <c r="K384" s="3" t="s">
        <v>197</v>
      </c>
      <c r="L384" s="3" t="s">
        <v>7</v>
      </c>
      <c r="M384" s="6" t="s">
        <v>198</v>
      </c>
      <c r="N384" s="44">
        <v>7131.032</v>
      </c>
      <c r="O384" s="44">
        <v>6954.2551</v>
      </c>
      <c r="P384" s="44">
        <v>6970</v>
      </c>
      <c r="Q384" s="44">
        <v>6915</v>
      </c>
      <c r="R384" s="44">
        <v>6915</v>
      </c>
    </row>
    <row r="385" spans="1:18" s="130" customFormat="1" ht="98.25" customHeight="1">
      <c r="A385" s="32" t="s">
        <v>303</v>
      </c>
      <c r="B385" s="7" t="s">
        <v>275</v>
      </c>
      <c r="C385" s="8"/>
      <c r="D385" s="37" t="s">
        <v>12</v>
      </c>
      <c r="E385" s="3" t="s">
        <v>54</v>
      </c>
      <c r="F385" s="3" t="s">
        <v>56</v>
      </c>
      <c r="G385" s="3" t="s">
        <v>55</v>
      </c>
      <c r="H385" s="3" t="s">
        <v>379</v>
      </c>
      <c r="I385" s="3" t="s">
        <v>430</v>
      </c>
      <c r="J385" s="3" t="s">
        <v>583</v>
      </c>
      <c r="K385" s="3" t="s">
        <v>1280</v>
      </c>
      <c r="L385" s="3" t="s">
        <v>245</v>
      </c>
      <c r="M385" s="6" t="s">
        <v>1279</v>
      </c>
      <c r="N385" s="44">
        <v>171</v>
      </c>
      <c r="O385" s="44">
        <v>157.33378</v>
      </c>
      <c r="P385" s="45">
        <v>132</v>
      </c>
      <c r="Q385" s="45">
        <v>127</v>
      </c>
      <c r="R385" s="45">
        <v>127</v>
      </c>
    </row>
    <row r="386" spans="1:18" s="130" customFormat="1" ht="158.25" customHeight="1">
      <c r="A386" s="32" t="s">
        <v>304</v>
      </c>
      <c r="B386" s="7" t="s">
        <v>274</v>
      </c>
      <c r="C386" s="8"/>
      <c r="D386" s="37" t="s">
        <v>12</v>
      </c>
      <c r="E386" s="17" t="s">
        <v>1290</v>
      </c>
      <c r="F386" s="17" t="s">
        <v>1292</v>
      </c>
      <c r="G386" s="17" t="s">
        <v>1005</v>
      </c>
      <c r="H386" s="3" t="s">
        <v>380</v>
      </c>
      <c r="I386" s="3" t="s">
        <v>119</v>
      </c>
      <c r="J386" s="3" t="s">
        <v>103</v>
      </c>
      <c r="K386" s="3" t="s">
        <v>1180</v>
      </c>
      <c r="L386" s="3" t="s">
        <v>69</v>
      </c>
      <c r="M386" s="6" t="s">
        <v>237</v>
      </c>
      <c r="N386" s="44">
        <f>(32101000.55+301132299.45)/1000</f>
        <v>333233.3</v>
      </c>
      <c r="O386" s="44">
        <f>301132.29945+32101.00055</f>
        <v>333233.3</v>
      </c>
      <c r="P386" s="45">
        <v>343024.9</v>
      </c>
      <c r="Q386" s="45">
        <v>372345.2</v>
      </c>
      <c r="R386" s="45">
        <v>405713.6</v>
      </c>
    </row>
    <row r="387" spans="1:18" s="130" customFormat="1" ht="134.25" customHeight="1">
      <c r="A387" s="33" t="s">
        <v>305</v>
      </c>
      <c r="B387" s="21" t="s">
        <v>263</v>
      </c>
      <c r="C387" s="11"/>
      <c r="D387" s="38" t="s">
        <v>156</v>
      </c>
      <c r="E387" s="17" t="s">
        <v>381</v>
      </c>
      <c r="F387" s="17" t="s">
        <v>430</v>
      </c>
      <c r="G387" s="68" t="s">
        <v>382</v>
      </c>
      <c r="H387" s="17" t="s">
        <v>383</v>
      </c>
      <c r="I387" s="17" t="s">
        <v>356</v>
      </c>
      <c r="J387" s="17" t="s">
        <v>25</v>
      </c>
      <c r="K387" s="17" t="s">
        <v>462</v>
      </c>
      <c r="L387" s="24" t="s">
        <v>76</v>
      </c>
      <c r="M387" s="24" t="s">
        <v>329</v>
      </c>
      <c r="N387" s="46">
        <v>53.5</v>
      </c>
      <c r="O387" s="46">
        <v>53.5</v>
      </c>
      <c r="P387" s="49">
        <v>61.6</v>
      </c>
      <c r="Q387" s="49">
        <v>61.6</v>
      </c>
      <c r="R387" s="49">
        <v>61.6</v>
      </c>
    </row>
    <row r="388" spans="1:18" s="130" customFormat="1" ht="183" customHeight="1">
      <c r="A388" s="33" t="s">
        <v>306</v>
      </c>
      <c r="B388" s="103" t="s">
        <v>266</v>
      </c>
      <c r="C388" s="11"/>
      <c r="D388" s="38" t="s">
        <v>156</v>
      </c>
      <c r="E388" s="17" t="s">
        <v>62</v>
      </c>
      <c r="F388" s="17" t="s">
        <v>63</v>
      </c>
      <c r="G388" s="17" t="s">
        <v>64</v>
      </c>
      <c r="H388" s="17" t="s">
        <v>384</v>
      </c>
      <c r="I388" s="17" t="s">
        <v>60</v>
      </c>
      <c r="J388" s="68" t="s">
        <v>61</v>
      </c>
      <c r="K388" s="17" t="s">
        <v>464</v>
      </c>
      <c r="L388" s="68" t="s">
        <v>170</v>
      </c>
      <c r="M388" s="68" t="s">
        <v>465</v>
      </c>
      <c r="N388" s="46">
        <v>23</v>
      </c>
      <c r="O388" s="46">
        <v>23</v>
      </c>
      <c r="P388" s="49">
        <v>27</v>
      </c>
      <c r="Q388" s="49">
        <v>27</v>
      </c>
      <c r="R388" s="49">
        <v>27</v>
      </c>
    </row>
    <row r="389" spans="1:18" s="130" customFormat="1" ht="23.25" customHeight="1" hidden="1">
      <c r="A389" s="32" t="s">
        <v>307</v>
      </c>
      <c r="B389" s="7" t="s">
        <v>308</v>
      </c>
      <c r="C389" s="8"/>
      <c r="D389" s="37"/>
      <c r="E389" s="3"/>
      <c r="F389" s="3"/>
      <c r="G389" s="3"/>
      <c r="H389" s="3"/>
      <c r="I389" s="3"/>
      <c r="J389" s="6"/>
      <c r="K389" s="3"/>
      <c r="L389" s="6"/>
      <c r="M389" s="6"/>
      <c r="N389" s="46"/>
      <c r="O389" s="46"/>
      <c r="P389" s="49"/>
      <c r="Q389" s="49"/>
      <c r="R389" s="49"/>
    </row>
    <row r="390" spans="1:18" s="130" customFormat="1" ht="144" customHeight="1">
      <c r="A390" s="33" t="s">
        <v>309</v>
      </c>
      <c r="B390" s="21" t="s">
        <v>148</v>
      </c>
      <c r="C390" s="8"/>
      <c r="D390" s="38" t="s">
        <v>106</v>
      </c>
      <c r="E390" s="17" t="s">
        <v>385</v>
      </c>
      <c r="F390" s="17" t="s">
        <v>584</v>
      </c>
      <c r="G390" s="68" t="s">
        <v>585</v>
      </c>
      <c r="H390" s="17" t="s">
        <v>586</v>
      </c>
      <c r="I390" s="17" t="s">
        <v>356</v>
      </c>
      <c r="J390" s="17" t="s">
        <v>103</v>
      </c>
      <c r="K390" s="17" t="s">
        <v>463</v>
      </c>
      <c r="L390" s="17" t="s">
        <v>200</v>
      </c>
      <c r="M390" s="17" t="s">
        <v>277</v>
      </c>
      <c r="N390" s="46">
        <v>2.43</v>
      </c>
      <c r="O390" s="46">
        <v>2.43</v>
      </c>
      <c r="P390" s="46">
        <v>0</v>
      </c>
      <c r="Q390" s="46">
        <v>0</v>
      </c>
      <c r="R390" s="46">
        <v>0</v>
      </c>
    </row>
    <row r="391" spans="1:18" s="130" customFormat="1" ht="23.25" customHeight="1" hidden="1">
      <c r="A391" s="32" t="s">
        <v>310</v>
      </c>
      <c r="B391" s="7" t="s">
        <v>311</v>
      </c>
      <c r="C391" s="8"/>
      <c r="D391" s="37"/>
      <c r="E391" s="3"/>
      <c r="F391" s="3"/>
      <c r="G391" s="6"/>
      <c r="H391" s="3"/>
      <c r="I391" s="3"/>
      <c r="J391" s="3"/>
      <c r="K391" s="3"/>
      <c r="L391" s="3"/>
      <c r="M391" s="3"/>
      <c r="N391" s="46"/>
      <c r="O391" s="46"/>
      <c r="P391" s="46"/>
      <c r="Q391" s="46"/>
      <c r="R391" s="46"/>
    </row>
    <row r="392" spans="1:18" s="130" customFormat="1" ht="23.25" customHeight="1" hidden="1">
      <c r="A392" s="32" t="s">
        <v>312</v>
      </c>
      <c r="B392" s="7" t="s">
        <v>313</v>
      </c>
      <c r="C392" s="8"/>
      <c r="D392" s="37"/>
      <c r="E392" s="3"/>
      <c r="F392" s="3"/>
      <c r="G392" s="6"/>
      <c r="H392" s="3"/>
      <c r="I392" s="3"/>
      <c r="J392" s="3"/>
      <c r="K392" s="3"/>
      <c r="L392" s="3"/>
      <c r="M392" s="3"/>
      <c r="N392" s="46"/>
      <c r="O392" s="46"/>
      <c r="P392" s="46"/>
      <c r="Q392" s="46"/>
      <c r="R392" s="46"/>
    </row>
    <row r="393" spans="1:18" s="130" customFormat="1" ht="23.25" customHeight="1" hidden="1">
      <c r="A393" s="32" t="s">
        <v>314</v>
      </c>
      <c r="B393" s="7" t="s">
        <v>315</v>
      </c>
      <c r="C393" s="8"/>
      <c r="D393" s="37"/>
      <c r="E393" s="3"/>
      <c r="F393" s="3"/>
      <c r="G393" s="6"/>
      <c r="H393" s="3"/>
      <c r="I393" s="3"/>
      <c r="J393" s="3"/>
      <c r="K393" s="3"/>
      <c r="L393" s="3"/>
      <c r="M393" s="3"/>
      <c r="N393" s="46"/>
      <c r="O393" s="46"/>
      <c r="P393" s="46"/>
      <c r="Q393" s="46"/>
      <c r="R393" s="46"/>
    </row>
    <row r="394" spans="1:18" s="130" customFormat="1" ht="23.25" customHeight="1" hidden="1">
      <c r="A394" s="32" t="s">
        <v>316</v>
      </c>
      <c r="B394" s="7" t="s">
        <v>317</v>
      </c>
      <c r="C394" s="8"/>
      <c r="D394" s="37"/>
      <c r="E394" s="3"/>
      <c r="F394" s="3"/>
      <c r="G394" s="6"/>
      <c r="H394" s="3"/>
      <c r="I394" s="3"/>
      <c r="J394" s="3"/>
      <c r="K394" s="3"/>
      <c r="L394" s="3"/>
      <c r="M394" s="3"/>
      <c r="N394" s="46"/>
      <c r="O394" s="46"/>
      <c r="P394" s="46"/>
      <c r="Q394" s="46"/>
      <c r="R394" s="46"/>
    </row>
    <row r="395" spans="1:18" s="130" customFormat="1" ht="23.25" customHeight="1" hidden="1">
      <c r="A395" s="32" t="s">
        <v>318</v>
      </c>
      <c r="B395" s="7" t="s">
        <v>319</v>
      </c>
      <c r="C395" s="8"/>
      <c r="D395" s="37"/>
      <c r="E395" s="3"/>
      <c r="F395" s="3"/>
      <c r="G395" s="6"/>
      <c r="H395" s="3"/>
      <c r="I395" s="3"/>
      <c r="J395" s="3"/>
      <c r="K395" s="3"/>
      <c r="L395" s="3"/>
      <c r="M395" s="3"/>
      <c r="N395" s="46"/>
      <c r="O395" s="46"/>
      <c r="P395" s="46"/>
      <c r="Q395" s="46"/>
      <c r="R395" s="46"/>
    </row>
    <row r="396" spans="1:18" s="130" customFormat="1" ht="96.75" customHeight="1">
      <c r="A396" s="33" t="s">
        <v>320</v>
      </c>
      <c r="B396" s="21" t="s">
        <v>270</v>
      </c>
      <c r="C396" s="11"/>
      <c r="D396" s="38" t="s">
        <v>156</v>
      </c>
      <c r="E396" s="17" t="s">
        <v>160</v>
      </c>
      <c r="F396" s="17" t="s">
        <v>161</v>
      </c>
      <c r="G396" s="17" t="s">
        <v>162</v>
      </c>
      <c r="H396" s="17" t="s">
        <v>137</v>
      </c>
      <c r="I396" s="17" t="s">
        <v>356</v>
      </c>
      <c r="J396" s="17" t="s">
        <v>138</v>
      </c>
      <c r="K396" s="17" t="s">
        <v>490</v>
      </c>
      <c r="L396" s="17" t="s">
        <v>200</v>
      </c>
      <c r="M396" s="17" t="s">
        <v>154</v>
      </c>
      <c r="N396" s="46">
        <f>133+6873</f>
        <v>7006</v>
      </c>
      <c r="O396" s="46">
        <f>6638.60071+52.40102</f>
        <v>6691.00173</v>
      </c>
      <c r="P396" s="49">
        <f>6573.7+152</f>
        <v>6725.7</v>
      </c>
      <c r="Q396" s="49">
        <v>6725.7</v>
      </c>
      <c r="R396" s="49">
        <v>6725.7</v>
      </c>
    </row>
    <row r="397" spans="1:18" s="130" customFormat="1" ht="106.5" customHeight="1">
      <c r="A397" s="119" t="s">
        <v>321</v>
      </c>
      <c r="B397" s="120" t="s">
        <v>210</v>
      </c>
      <c r="C397" s="11"/>
      <c r="D397" s="37" t="s">
        <v>163</v>
      </c>
      <c r="E397" s="3" t="s">
        <v>160</v>
      </c>
      <c r="F397" s="3" t="s">
        <v>161</v>
      </c>
      <c r="G397" s="3" t="s">
        <v>587</v>
      </c>
      <c r="H397" s="3" t="s">
        <v>386</v>
      </c>
      <c r="I397" s="3" t="s">
        <v>159</v>
      </c>
      <c r="J397" s="3" t="s">
        <v>158</v>
      </c>
      <c r="K397" s="3" t="s">
        <v>466</v>
      </c>
      <c r="L397" s="3" t="s">
        <v>200</v>
      </c>
      <c r="M397" s="3" t="s">
        <v>176</v>
      </c>
      <c r="N397" s="121">
        <v>253.98</v>
      </c>
      <c r="O397" s="121">
        <v>21.35</v>
      </c>
      <c r="P397" s="122">
        <v>26.8</v>
      </c>
      <c r="Q397" s="122">
        <v>0</v>
      </c>
      <c r="R397" s="122">
        <v>0</v>
      </c>
    </row>
    <row r="398" spans="1:18" s="130" customFormat="1" ht="109.5" customHeight="1">
      <c r="A398" s="77" t="s">
        <v>625</v>
      </c>
      <c r="B398" s="117" t="s">
        <v>626</v>
      </c>
      <c r="C398" s="118"/>
      <c r="D398" s="41" t="s">
        <v>163</v>
      </c>
      <c r="E398" s="18" t="s">
        <v>160</v>
      </c>
      <c r="F398" s="18" t="s">
        <v>161</v>
      </c>
      <c r="G398" s="18" t="s">
        <v>587</v>
      </c>
      <c r="H398" s="18" t="s">
        <v>386</v>
      </c>
      <c r="I398" s="18" t="s">
        <v>159</v>
      </c>
      <c r="J398" s="18" t="s">
        <v>158</v>
      </c>
      <c r="K398" s="18" t="s">
        <v>466</v>
      </c>
      <c r="L398" s="18" t="s">
        <v>200</v>
      </c>
      <c r="M398" s="18" t="s">
        <v>176</v>
      </c>
      <c r="N398" s="84">
        <v>286</v>
      </c>
      <c r="O398" s="84">
        <v>0</v>
      </c>
      <c r="P398" s="114">
        <v>336</v>
      </c>
      <c r="Q398" s="114">
        <v>336</v>
      </c>
      <c r="R398" s="114">
        <v>336</v>
      </c>
    </row>
    <row r="399" spans="1:18" s="130" customFormat="1" ht="60.75" customHeight="1">
      <c r="A399" s="245" t="s">
        <v>627</v>
      </c>
      <c r="B399" s="201" t="s">
        <v>628</v>
      </c>
      <c r="C399" s="8"/>
      <c r="D399" s="38" t="s">
        <v>92</v>
      </c>
      <c r="E399" s="175" t="s">
        <v>1293</v>
      </c>
      <c r="F399" s="175" t="s">
        <v>1294</v>
      </c>
      <c r="G399" s="175" t="s">
        <v>1295</v>
      </c>
      <c r="H399" s="175" t="s">
        <v>467</v>
      </c>
      <c r="I399" s="175" t="s">
        <v>387</v>
      </c>
      <c r="J399" s="220" t="s">
        <v>1296</v>
      </c>
      <c r="K399" s="175" t="s">
        <v>456</v>
      </c>
      <c r="L399" s="175" t="s">
        <v>69</v>
      </c>
      <c r="M399" s="220" t="s">
        <v>1296</v>
      </c>
      <c r="N399" s="46">
        <v>20259.7</v>
      </c>
      <c r="O399" s="46">
        <v>19793.11291</v>
      </c>
      <c r="P399" s="49">
        <v>0</v>
      </c>
      <c r="Q399" s="49">
        <v>0</v>
      </c>
      <c r="R399" s="49">
        <v>0</v>
      </c>
    </row>
    <row r="400" spans="1:18" s="130" customFormat="1" ht="60.75" customHeight="1">
      <c r="A400" s="237"/>
      <c r="B400" s="235"/>
      <c r="C400" s="8"/>
      <c r="D400" s="39" t="s">
        <v>123</v>
      </c>
      <c r="E400" s="177"/>
      <c r="F400" s="177"/>
      <c r="G400" s="177"/>
      <c r="H400" s="177"/>
      <c r="I400" s="177"/>
      <c r="J400" s="177"/>
      <c r="K400" s="177"/>
      <c r="L400" s="177"/>
      <c r="M400" s="197"/>
      <c r="N400" s="47">
        <v>40822.3</v>
      </c>
      <c r="O400" s="47">
        <v>35334.25431</v>
      </c>
      <c r="P400" s="57">
        <v>0</v>
      </c>
      <c r="Q400" s="57">
        <v>0</v>
      </c>
      <c r="R400" s="57">
        <v>0</v>
      </c>
    </row>
    <row r="401" spans="1:18" s="130" customFormat="1" ht="60.75" customHeight="1">
      <c r="A401" s="245" t="s">
        <v>306</v>
      </c>
      <c r="B401" s="201" t="s">
        <v>266</v>
      </c>
      <c r="C401" s="8"/>
      <c r="D401" s="38" t="s">
        <v>208</v>
      </c>
      <c r="E401" s="175"/>
      <c r="F401" s="175"/>
      <c r="G401" s="177"/>
      <c r="H401" s="177"/>
      <c r="I401" s="177"/>
      <c r="J401" s="177"/>
      <c r="K401" s="177"/>
      <c r="L401" s="177"/>
      <c r="M401" s="197"/>
      <c r="N401" s="47">
        <v>1871.5</v>
      </c>
      <c r="O401" s="47">
        <v>1382.45288</v>
      </c>
      <c r="P401" s="57">
        <v>0</v>
      </c>
      <c r="Q401" s="57">
        <v>0</v>
      </c>
      <c r="R401" s="57">
        <v>0</v>
      </c>
    </row>
    <row r="402" spans="1:18" s="130" customFormat="1" ht="60.75" customHeight="1">
      <c r="A402" s="246"/>
      <c r="B402" s="202"/>
      <c r="C402" s="8"/>
      <c r="D402" s="41" t="s">
        <v>209</v>
      </c>
      <c r="E402" s="176"/>
      <c r="F402" s="176"/>
      <c r="G402" s="176"/>
      <c r="H402" s="176"/>
      <c r="I402" s="176"/>
      <c r="J402" s="176"/>
      <c r="K402" s="176"/>
      <c r="L402" s="176"/>
      <c r="M402" s="238"/>
      <c r="N402" s="51">
        <v>968.4</v>
      </c>
      <c r="O402" s="51">
        <v>401.50793</v>
      </c>
      <c r="P402" s="52">
        <v>0</v>
      </c>
      <c r="Q402" s="52">
        <v>0</v>
      </c>
      <c r="R402" s="52">
        <v>0</v>
      </c>
    </row>
    <row r="403" spans="1:18" s="130" customFormat="1" ht="181.5" customHeight="1">
      <c r="A403" s="33" t="s">
        <v>322</v>
      </c>
      <c r="B403" s="21" t="s">
        <v>267</v>
      </c>
      <c r="C403" s="8"/>
      <c r="D403" s="38" t="s">
        <v>12</v>
      </c>
      <c r="E403" s="17" t="s">
        <v>389</v>
      </c>
      <c r="F403" s="17" t="s">
        <v>387</v>
      </c>
      <c r="G403" s="17" t="s">
        <v>390</v>
      </c>
      <c r="H403" s="17" t="s">
        <v>372</v>
      </c>
      <c r="I403" s="17" t="s">
        <v>392</v>
      </c>
      <c r="J403" s="68" t="s">
        <v>388</v>
      </c>
      <c r="K403" s="17" t="s">
        <v>459</v>
      </c>
      <c r="L403" s="17" t="s">
        <v>336</v>
      </c>
      <c r="M403" s="68" t="s">
        <v>468</v>
      </c>
      <c r="N403" s="46">
        <v>991.5</v>
      </c>
      <c r="O403" s="46">
        <v>991.44</v>
      </c>
      <c r="P403" s="49">
        <v>1178.1</v>
      </c>
      <c r="Q403" s="49">
        <v>1243.2</v>
      </c>
      <c r="R403" s="49">
        <v>1264</v>
      </c>
    </row>
    <row r="404" spans="1:18" s="130" customFormat="1" ht="99.75" customHeight="1">
      <c r="A404" s="33" t="s">
        <v>323</v>
      </c>
      <c r="B404" s="21" t="s">
        <v>273</v>
      </c>
      <c r="C404" s="8"/>
      <c r="D404" s="38" t="s">
        <v>156</v>
      </c>
      <c r="E404" s="17"/>
      <c r="F404" s="17"/>
      <c r="G404" s="17"/>
      <c r="H404" s="17" t="s">
        <v>391</v>
      </c>
      <c r="I404" s="17" t="s">
        <v>588</v>
      </c>
      <c r="J404" s="68" t="s">
        <v>388</v>
      </c>
      <c r="K404" s="17" t="s">
        <v>469</v>
      </c>
      <c r="L404" s="68" t="s">
        <v>200</v>
      </c>
      <c r="M404" s="68" t="s">
        <v>175</v>
      </c>
      <c r="N404" s="46">
        <v>0</v>
      </c>
      <c r="O404" s="46">
        <v>0</v>
      </c>
      <c r="P404" s="46">
        <v>1.3</v>
      </c>
      <c r="Q404" s="46">
        <v>1.3</v>
      </c>
      <c r="R404" s="46">
        <v>1.3</v>
      </c>
    </row>
    <row r="405" spans="1:18" s="130" customFormat="1" ht="73.5" customHeight="1">
      <c r="A405" s="33" t="s">
        <v>324</v>
      </c>
      <c r="B405" s="21" t="s">
        <v>272</v>
      </c>
      <c r="C405" s="11"/>
      <c r="D405" s="38" t="s">
        <v>156</v>
      </c>
      <c r="E405" s="17" t="s">
        <v>402</v>
      </c>
      <c r="F405" s="17" t="s">
        <v>403</v>
      </c>
      <c r="G405" s="17" t="s">
        <v>404</v>
      </c>
      <c r="H405" s="17" t="s">
        <v>393</v>
      </c>
      <c r="I405" s="17" t="s">
        <v>342</v>
      </c>
      <c r="J405" s="68" t="s">
        <v>388</v>
      </c>
      <c r="K405" s="17" t="s">
        <v>470</v>
      </c>
      <c r="L405" s="17" t="s">
        <v>200</v>
      </c>
      <c r="M405" s="17" t="s">
        <v>223</v>
      </c>
      <c r="N405" s="46">
        <v>616</v>
      </c>
      <c r="O405" s="46">
        <v>616</v>
      </c>
      <c r="P405" s="49">
        <v>702</v>
      </c>
      <c r="Q405" s="49">
        <v>702</v>
      </c>
      <c r="R405" s="49">
        <v>702</v>
      </c>
    </row>
    <row r="406" spans="1:18" s="130" customFormat="1" ht="84.75" customHeight="1">
      <c r="A406" s="32" t="s">
        <v>325</v>
      </c>
      <c r="B406" s="7" t="s">
        <v>260</v>
      </c>
      <c r="C406" s="8"/>
      <c r="D406" s="37" t="s">
        <v>179</v>
      </c>
      <c r="E406" s="3" t="s">
        <v>405</v>
      </c>
      <c r="F406" s="3" t="s">
        <v>365</v>
      </c>
      <c r="G406" s="3" t="s">
        <v>406</v>
      </c>
      <c r="H406" s="3" t="s">
        <v>394</v>
      </c>
      <c r="I406" s="3" t="s">
        <v>395</v>
      </c>
      <c r="J406" s="6" t="s">
        <v>1297</v>
      </c>
      <c r="K406" s="3" t="s">
        <v>1287</v>
      </c>
      <c r="L406" s="3" t="s">
        <v>57</v>
      </c>
      <c r="M406" s="3" t="s">
        <v>1286</v>
      </c>
      <c r="N406" s="44">
        <v>952.4</v>
      </c>
      <c r="O406" s="44">
        <v>916.274</v>
      </c>
      <c r="P406" s="44">
        <v>738</v>
      </c>
      <c r="Q406" s="44">
        <v>769.7</v>
      </c>
      <c r="R406" s="44">
        <v>798.4</v>
      </c>
    </row>
    <row r="407" spans="1:18" s="129" customFormat="1" ht="238.5" customHeight="1">
      <c r="A407" s="76"/>
      <c r="B407" s="117" t="s">
        <v>1131</v>
      </c>
      <c r="C407" s="16"/>
      <c r="D407" s="72" t="s">
        <v>179</v>
      </c>
      <c r="E407" s="17" t="s">
        <v>1290</v>
      </c>
      <c r="F407" s="17" t="s">
        <v>1292</v>
      </c>
      <c r="G407" s="17" t="s">
        <v>1005</v>
      </c>
      <c r="H407" s="19" t="s">
        <v>1251</v>
      </c>
      <c r="I407" s="19" t="s">
        <v>387</v>
      </c>
      <c r="J407" s="19" t="s">
        <v>1252</v>
      </c>
      <c r="K407" s="25" t="s">
        <v>1249</v>
      </c>
      <c r="L407" s="25" t="s">
        <v>666</v>
      </c>
      <c r="M407" s="60" t="s">
        <v>1250</v>
      </c>
      <c r="N407" s="84">
        <v>0</v>
      </c>
      <c r="O407" s="84">
        <v>0</v>
      </c>
      <c r="P407" s="114">
        <v>617.8</v>
      </c>
      <c r="Q407" s="114">
        <v>617.8</v>
      </c>
      <c r="R407" s="114">
        <v>617.8</v>
      </c>
    </row>
    <row r="408" spans="1:18" s="129" customFormat="1" ht="271.5" customHeight="1">
      <c r="A408" s="76"/>
      <c r="B408" s="117" t="s">
        <v>1132</v>
      </c>
      <c r="C408" s="8"/>
      <c r="D408" s="72" t="s">
        <v>4</v>
      </c>
      <c r="E408" s="17" t="s">
        <v>1290</v>
      </c>
      <c r="F408" s="17" t="s">
        <v>1292</v>
      </c>
      <c r="G408" s="17" t="s">
        <v>1005</v>
      </c>
      <c r="H408" s="19" t="s">
        <v>1255</v>
      </c>
      <c r="I408" s="19" t="s">
        <v>387</v>
      </c>
      <c r="J408" s="19" t="s">
        <v>1230</v>
      </c>
      <c r="K408" s="25" t="s">
        <v>1253</v>
      </c>
      <c r="L408" s="25" t="s">
        <v>666</v>
      </c>
      <c r="M408" s="60" t="s">
        <v>1254</v>
      </c>
      <c r="N408" s="84">
        <v>0</v>
      </c>
      <c r="O408" s="84">
        <v>0</v>
      </c>
      <c r="P408" s="114">
        <v>6533.6</v>
      </c>
      <c r="Q408" s="114">
        <v>6533.6</v>
      </c>
      <c r="R408" s="114">
        <v>6533.6</v>
      </c>
    </row>
    <row r="409" spans="1:18" s="129" customFormat="1" ht="99" customHeight="1">
      <c r="A409" s="76"/>
      <c r="B409" s="117" t="s">
        <v>1133</v>
      </c>
      <c r="C409" s="8"/>
      <c r="D409" s="72" t="s">
        <v>1134</v>
      </c>
      <c r="E409" s="19" t="s">
        <v>1298</v>
      </c>
      <c r="F409" s="19" t="s">
        <v>1299</v>
      </c>
      <c r="G409" s="19" t="s">
        <v>195</v>
      </c>
      <c r="H409" s="19" t="s">
        <v>1229</v>
      </c>
      <c r="I409" s="19" t="s">
        <v>387</v>
      </c>
      <c r="J409" s="3" t="s">
        <v>1230</v>
      </c>
      <c r="K409" s="25" t="s">
        <v>1227</v>
      </c>
      <c r="L409" s="25" t="s">
        <v>666</v>
      </c>
      <c r="M409" s="60" t="s">
        <v>1228</v>
      </c>
      <c r="N409" s="84">
        <v>0</v>
      </c>
      <c r="O409" s="84">
        <v>0</v>
      </c>
      <c r="P409" s="114">
        <v>257.1</v>
      </c>
      <c r="Q409" s="114">
        <v>257.1</v>
      </c>
      <c r="R409" s="114">
        <v>257.1</v>
      </c>
    </row>
    <row r="410" spans="1:18" s="129" customFormat="1" ht="89.25" customHeight="1">
      <c r="A410" s="119"/>
      <c r="B410" s="120" t="s">
        <v>843</v>
      </c>
      <c r="C410" s="8"/>
      <c r="D410" s="141" t="s">
        <v>126</v>
      </c>
      <c r="E410" s="3" t="s">
        <v>1300</v>
      </c>
      <c r="F410" s="3" t="s">
        <v>1301</v>
      </c>
      <c r="G410" s="3" t="s">
        <v>1302</v>
      </c>
      <c r="H410" s="3" t="s">
        <v>888</v>
      </c>
      <c r="I410" s="3" t="s">
        <v>342</v>
      </c>
      <c r="J410" s="3" t="s">
        <v>889</v>
      </c>
      <c r="K410" s="26" t="s">
        <v>886</v>
      </c>
      <c r="L410" s="26" t="s">
        <v>666</v>
      </c>
      <c r="M410" s="58" t="s">
        <v>887</v>
      </c>
      <c r="N410" s="121">
        <v>635.4</v>
      </c>
      <c r="O410" s="121">
        <v>99.67591</v>
      </c>
      <c r="P410" s="122">
        <v>1089</v>
      </c>
      <c r="Q410" s="122">
        <v>1089</v>
      </c>
      <c r="R410" s="122">
        <v>1089</v>
      </c>
    </row>
    <row r="411" spans="1:18" s="134" customFormat="1" ht="25.5" customHeight="1">
      <c r="A411" s="31" t="s">
        <v>37</v>
      </c>
      <c r="B411" s="182" t="s">
        <v>654</v>
      </c>
      <c r="C411" s="183"/>
      <c r="D411" s="183"/>
      <c r="E411" s="183"/>
      <c r="F411" s="183"/>
      <c r="G411" s="183"/>
      <c r="H411" s="232"/>
      <c r="I411" s="232"/>
      <c r="J411" s="232"/>
      <c r="K411" s="183"/>
      <c r="L411" s="183"/>
      <c r="M411" s="184"/>
      <c r="N411" s="43">
        <f>SUM(N412:N430)</f>
        <v>9335.68145</v>
      </c>
      <c r="O411" s="43">
        <f>SUM(O412:O430)</f>
        <v>8685.39769</v>
      </c>
      <c r="P411" s="43">
        <f>SUM(P412:P430)</f>
        <v>4234</v>
      </c>
      <c r="Q411" s="43">
        <f>SUM(Q412:Q430)</f>
        <v>5726.7</v>
      </c>
      <c r="R411" s="43">
        <f>SUM(R412:R430)</f>
        <v>5364.9</v>
      </c>
    </row>
    <row r="412" spans="1:18" s="135" customFormat="1" ht="63" customHeight="1">
      <c r="A412" s="36"/>
      <c r="B412" s="7" t="s">
        <v>215</v>
      </c>
      <c r="C412" s="9"/>
      <c r="D412" s="37" t="s">
        <v>243</v>
      </c>
      <c r="E412" s="17" t="s">
        <v>27</v>
      </c>
      <c r="F412" s="17" t="s">
        <v>128</v>
      </c>
      <c r="G412" s="17" t="s">
        <v>517</v>
      </c>
      <c r="H412" s="17"/>
      <c r="I412" s="17"/>
      <c r="J412" s="17"/>
      <c r="K412" s="17" t="s">
        <v>622</v>
      </c>
      <c r="L412" s="17" t="s">
        <v>247</v>
      </c>
      <c r="M412" s="17" t="s">
        <v>244</v>
      </c>
      <c r="N412" s="44">
        <v>171.343</v>
      </c>
      <c r="O412" s="44">
        <v>170.843</v>
      </c>
      <c r="P412" s="45">
        <v>167.3</v>
      </c>
      <c r="Q412" s="45">
        <v>175.8</v>
      </c>
      <c r="R412" s="45">
        <v>184.8</v>
      </c>
    </row>
    <row r="413" spans="1:18" s="135" customFormat="1" ht="72.75" customHeight="1">
      <c r="A413" s="36"/>
      <c r="B413" s="7" t="s">
        <v>1136</v>
      </c>
      <c r="C413" s="9"/>
      <c r="D413" s="37" t="s">
        <v>250</v>
      </c>
      <c r="E413" s="18"/>
      <c r="F413" s="18"/>
      <c r="G413" s="18"/>
      <c r="H413" s="106" t="s">
        <v>608</v>
      </c>
      <c r="I413" s="106" t="s">
        <v>609</v>
      </c>
      <c r="J413" s="106" t="s">
        <v>610</v>
      </c>
      <c r="K413" s="18" t="s">
        <v>1137</v>
      </c>
      <c r="L413" s="18" t="s">
        <v>666</v>
      </c>
      <c r="M413" s="18" t="s">
        <v>1138</v>
      </c>
      <c r="N413" s="44">
        <v>105</v>
      </c>
      <c r="O413" s="44">
        <v>105</v>
      </c>
      <c r="P413" s="45">
        <v>0</v>
      </c>
      <c r="Q413" s="45">
        <v>0</v>
      </c>
      <c r="R413" s="45">
        <v>0</v>
      </c>
    </row>
    <row r="414" spans="1:18" s="135" customFormat="1" ht="49.5" customHeight="1">
      <c r="A414" s="36"/>
      <c r="B414" s="7" t="s">
        <v>214</v>
      </c>
      <c r="C414" s="9"/>
      <c r="D414" s="37" t="s">
        <v>243</v>
      </c>
      <c r="E414" s="18"/>
      <c r="F414" s="18"/>
      <c r="G414" s="18"/>
      <c r="H414" s="18"/>
      <c r="I414" s="18"/>
      <c r="J414" s="18"/>
      <c r="K414" s="18" t="s">
        <v>140</v>
      </c>
      <c r="L414" s="18" t="s">
        <v>59</v>
      </c>
      <c r="M414" s="18" t="s">
        <v>23</v>
      </c>
      <c r="N414" s="44">
        <v>5.8</v>
      </c>
      <c r="O414" s="44">
        <v>5.8</v>
      </c>
      <c r="P414" s="45">
        <v>23.2</v>
      </c>
      <c r="Q414" s="45">
        <v>24.4</v>
      </c>
      <c r="R414" s="45">
        <v>25.6</v>
      </c>
    </row>
    <row r="415" spans="1:18" s="135" customFormat="1" ht="49.5" customHeight="1">
      <c r="A415" s="162"/>
      <c r="B415" s="21" t="s">
        <v>1146</v>
      </c>
      <c r="C415" s="163"/>
      <c r="D415" s="38" t="s">
        <v>243</v>
      </c>
      <c r="E415" s="18"/>
      <c r="F415" s="18"/>
      <c r="G415" s="18"/>
      <c r="H415" s="18"/>
      <c r="I415" s="18"/>
      <c r="J415" s="18"/>
      <c r="K415" s="18" t="s">
        <v>1235</v>
      </c>
      <c r="L415" s="18" t="s">
        <v>396</v>
      </c>
      <c r="M415" s="18" t="s">
        <v>1234</v>
      </c>
      <c r="N415" s="46">
        <v>6</v>
      </c>
      <c r="O415" s="46">
        <v>6</v>
      </c>
      <c r="P415" s="49">
        <v>0</v>
      </c>
      <c r="Q415" s="49">
        <v>0</v>
      </c>
      <c r="R415" s="49">
        <v>0</v>
      </c>
    </row>
    <row r="416" spans="1:18" s="131" customFormat="1" ht="62.25" customHeight="1">
      <c r="A416" s="216"/>
      <c r="B416" s="201" t="s">
        <v>43</v>
      </c>
      <c r="C416" s="15"/>
      <c r="D416" s="199" t="s">
        <v>250</v>
      </c>
      <c r="E416" s="18" t="s">
        <v>337</v>
      </c>
      <c r="F416" s="18" t="s">
        <v>47</v>
      </c>
      <c r="G416" s="18" t="s">
        <v>338</v>
      </c>
      <c r="H416" s="18"/>
      <c r="I416" s="18"/>
      <c r="J416" s="18"/>
      <c r="K416" s="148" t="s">
        <v>1172</v>
      </c>
      <c r="L416" s="74" t="s">
        <v>200</v>
      </c>
      <c r="M416" s="74" t="s">
        <v>664</v>
      </c>
      <c r="N416" s="172">
        <v>394.245</v>
      </c>
      <c r="O416" s="172">
        <v>381.80269</v>
      </c>
      <c r="P416" s="207">
        <v>343.5</v>
      </c>
      <c r="Q416" s="207">
        <v>343.5</v>
      </c>
      <c r="R416" s="207">
        <v>343.5</v>
      </c>
    </row>
    <row r="417" spans="1:18" s="131" customFormat="1" ht="66" customHeight="1">
      <c r="A417" s="217"/>
      <c r="B417" s="202"/>
      <c r="C417" s="15"/>
      <c r="D417" s="200"/>
      <c r="E417" s="18"/>
      <c r="F417" s="18"/>
      <c r="G417" s="18"/>
      <c r="H417" s="18"/>
      <c r="I417" s="18"/>
      <c r="J417" s="18"/>
      <c r="K417" s="148" t="s">
        <v>1110</v>
      </c>
      <c r="L417" s="74" t="s">
        <v>666</v>
      </c>
      <c r="M417" s="74" t="s">
        <v>1111</v>
      </c>
      <c r="N417" s="173"/>
      <c r="O417" s="173"/>
      <c r="P417" s="209"/>
      <c r="Q417" s="209"/>
      <c r="R417" s="209"/>
    </row>
    <row r="418" spans="1:18" s="131" customFormat="1" ht="64.5" customHeight="1">
      <c r="A418" s="31"/>
      <c r="B418" s="7" t="s">
        <v>443</v>
      </c>
      <c r="C418" s="8"/>
      <c r="D418" s="37" t="s">
        <v>250</v>
      </c>
      <c r="E418" s="18"/>
      <c r="F418" s="18"/>
      <c r="G418" s="18"/>
      <c r="H418" s="18"/>
      <c r="I418" s="18"/>
      <c r="J418" s="18"/>
      <c r="K418" s="148" t="s">
        <v>1060</v>
      </c>
      <c r="L418" s="74" t="s">
        <v>666</v>
      </c>
      <c r="M418" s="74" t="s">
        <v>1061</v>
      </c>
      <c r="N418" s="44">
        <v>0</v>
      </c>
      <c r="O418" s="44">
        <v>0</v>
      </c>
      <c r="P418" s="45">
        <v>300</v>
      </c>
      <c r="Q418" s="45">
        <v>300</v>
      </c>
      <c r="R418" s="45">
        <v>300</v>
      </c>
    </row>
    <row r="419" spans="1:18" s="135" customFormat="1" ht="82.5" customHeight="1" outlineLevel="1">
      <c r="A419" s="36"/>
      <c r="B419" s="7" t="s">
        <v>257</v>
      </c>
      <c r="C419" s="9"/>
      <c r="D419" s="37" t="s">
        <v>243</v>
      </c>
      <c r="E419" s="177" t="s">
        <v>397</v>
      </c>
      <c r="F419" s="177" t="s">
        <v>57</v>
      </c>
      <c r="G419" s="177" t="s">
        <v>398</v>
      </c>
      <c r="H419" s="177" t="s">
        <v>432</v>
      </c>
      <c r="I419" s="177" t="s">
        <v>433</v>
      </c>
      <c r="J419" s="177" t="s">
        <v>434</v>
      </c>
      <c r="K419" s="18" t="s">
        <v>1073</v>
      </c>
      <c r="L419" s="18" t="s">
        <v>200</v>
      </c>
      <c r="M419" s="18" t="s">
        <v>282</v>
      </c>
      <c r="N419" s="44">
        <v>243.90828</v>
      </c>
      <c r="O419" s="44">
        <v>243.90828</v>
      </c>
      <c r="P419" s="45">
        <v>400</v>
      </c>
      <c r="Q419" s="45">
        <v>420</v>
      </c>
      <c r="R419" s="45">
        <v>0</v>
      </c>
    </row>
    <row r="420" spans="1:18" s="135" customFormat="1" ht="47.25" customHeight="1" outlineLevel="1">
      <c r="A420" s="36"/>
      <c r="B420" s="28" t="s">
        <v>431</v>
      </c>
      <c r="C420" s="9"/>
      <c r="D420" s="199" t="s">
        <v>243</v>
      </c>
      <c r="E420" s="177"/>
      <c r="F420" s="177"/>
      <c r="G420" s="177"/>
      <c r="H420" s="177"/>
      <c r="I420" s="177"/>
      <c r="J420" s="177"/>
      <c r="K420" s="177" t="s">
        <v>1108</v>
      </c>
      <c r="L420" s="177" t="s">
        <v>666</v>
      </c>
      <c r="M420" s="177" t="s">
        <v>1109</v>
      </c>
      <c r="N420" s="44">
        <v>609.48199</v>
      </c>
      <c r="O420" s="44">
        <v>383.28444</v>
      </c>
      <c r="P420" s="45">
        <v>0</v>
      </c>
      <c r="Q420" s="45">
        <v>0</v>
      </c>
      <c r="R420" s="45">
        <v>0</v>
      </c>
    </row>
    <row r="421" spans="1:18" s="135" customFormat="1" ht="38.25" customHeight="1" outlineLevel="1">
      <c r="A421" s="35"/>
      <c r="B421" s="28" t="s">
        <v>623</v>
      </c>
      <c r="C421" s="8"/>
      <c r="D421" s="200"/>
      <c r="E421" s="177"/>
      <c r="F421" s="177"/>
      <c r="G421" s="177"/>
      <c r="H421" s="177"/>
      <c r="I421" s="177"/>
      <c r="J421" s="177"/>
      <c r="K421" s="177"/>
      <c r="L421" s="177"/>
      <c r="M421" s="177"/>
      <c r="N421" s="44">
        <v>387.85218</v>
      </c>
      <c r="O421" s="44">
        <v>243.90828</v>
      </c>
      <c r="P421" s="45">
        <v>0</v>
      </c>
      <c r="Q421" s="45">
        <v>0</v>
      </c>
      <c r="R421" s="45">
        <v>0</v>
      </c>
    </row>
    <row r="422" spans="1:18" s="131" customFormat="1" ht="70.5" customHeight="1">
      <c r="A422" s="31"/>
      <c r="B422" s="28" t="s">
        <v>899</v>
      </c>
      <c r="C422" s="8"/>
      <c r="D422" s="61" t="s">
        <v>250</v>
      </c>
      <c r="E422" s="18"/>
      <c r="F422" s="18"/>
      <c r="G422" s="18"/>
      <c r="H422" s="106"/>
      <c r="I422" s="106"/>
      <c r="J422" s="106"/>
      <c r="K422" s="74" t="s">
        <v>966</v>
      </c>
      <c r="L422" s="74" t="s">
        <v>666</v>
      </c>
      <c r="M422" s="74" t="s">
        <v>967</v>
      </c>
      <c r="N422" s="44">
        <v>20.98</v>
      </c>
      <c r="O422" s="44">
        <v>20.98</v>
      </c>
      <c r="P422" s="44">
        <v>0</v>
      </c>
      <c r="Q422" s="44">
        <v>0</v>
      </c>
      <c r="R422" s="44">
        <v>0</v>
      </c>
    </row>
    <row r="423" spans="1:18" s="131" customFormat="1" ht="72.75" customHeight="1">
      <c r="A423" s="216"/>
      <c r="B423" s="205" t="s">
        <v>900</v>
      </c>
      <c r="C423" s="8"/>
      <c r="D423" s="261" t="s">
        <v>250</v>
      </c>
      <c r="E423" s="177"/>
      <c r="F423" s="177"/>
      <c r="G423" s="177"/>
      <c r="H423" s="177"/>
      <c r="I423" s="177"/>
      <c r="J423" s="177"/>
      <c r="K423" s="148" t="s">
        <v>903</v>
      </c>
      <c r="L423" s="74" t="s">
        <v>666</v>
      </c>
      <c r="M423" s="74" t="s">
        <v>902</v>
      </c>
      <c r="N423" s="172">
        <v>5000</v>
      </c>
      <c r="O423" s="172">
        <v>5000</v>
      </c>
      <c r="P423" s="172">
        <v>0</v>
      </c>
      <c r="Q423" s="172">
        <v>0</v>
      </c>
      <c r="R423" s="172">
        <v>0</v>
      </c>
    </row>
    <row r="424" spans="1:18" s="131" customFormat="1" ht="80.25" customHeight="1">
      <c r="A424" s="217"/>
      <c r="B424" s="206"/>
      <c r="C424" s="8"/>
      <c r="D424" s="262"/>
      <c r="E424" s="177"/>
      <c r="F424" s="177"/>
      <c r="G424" s="177"/>
      <c r="H424" s="177"/>
      <c r="I424" s="177"/>
      <c r="J424" s="177"/>
      <c r="K424" s="148" t="s">
        <v>1117</v>
      </c>
      <c r="L424" s="74" t="s">
        <v>666</v>
      </c>
      <c r="M424" s="74" t="s">
        <v>902</v>
      </c>
      <c r="N424" s="173"/>
      <c r="O424" s="173"/>
      <c r="P424" s="173"/>
      <c r="Q424" s="173"/>
      <c r="R424" s="173"/>
    </row>
    <row r="425" spans="1:18" s="131" customFormat="1" ht="157.5" customHeight="1">
      <c r="A425" s="216"/>
      <c r="B425" s="205" t="s">
        <v>703</v>
      </c>
      <c r="C425" s="8"/>
      <c r="D425" s="261" t="s">
        <v>243</v>
      </c>
      <c r="E425" s="177"/>
      <c r="F425" s="177"/>
      <c r="G425" s="177"/>
      <c r="H425" s="177" t="s">
        <v>744</v>
      </c>
      <c r="I425" s="177" t="s">
        <v>485</v>
      </c>
      <c r="J425" s="197" t="s">
        <v>673</v>
      </c>
      <c r="K425" s="148" t="s">
        <v>740</v>
      </c>
      <c r="L425" s="74" t="s">
        <v>666</v>
      </c>
      <c r="M425" s="74" t="s">
        <v>721</v>
      </c>
      <c r="N425" s="46">
        <v>1000</v>
      </c>
      <c r="O425" s="46">
        <v>1000</v>
      </c>
      <c r="P425" s="46">
        <v>1000</v>
      </c>
      <c r="Q425" s="46">
        <v>1000</v>
      </c>
      <c r="R425" s="46">
        <v>1000</v>
      </c>
    </row>
    <row r="426" spans="1:18" s="131" customFormat="1" ht="194.25" customHeight="1">
      <c r="A426" s="217"/>
      <c r="B426" s="206"/>
      <c r="C426" s="8"/>
      <c r="D426" s="262"/>
      <c r="E426" s="177"/>
      <c r="F426" s="177"/>
      <c r="G426" s="177"/>
      <c r="H426" s="177"/>
      <c r="I426" s="177"/>
      <c r="J426" s="177"/>
      <c r="K426" s="148" t="s">
        <v>741</v>
      </c>
      <c r="L426" s="74" t="s">
        <v>742</v>
      </c>
      <c r="M426" s="74" t="s">
        <v>743</v>
      </c>
      <c r="N426" s="51">
        <v>1000</v>
      </c>
      <c r="O426" s="51">
        <v>1000</v>
      </c>
      <c r="P426" s="51">
        <v>0</v>
      </c>
      <c r="Q426" s="51">
        <v>0</v>
      </c>
      <c r="R426" s="51">
        <v>0</v>
      </c>
    </row>
    <row r="427" spans="1:18" s="131" customFormat="1" ht="85.5" customHeight="1">
      <c r="A427" s="81"/>
      <c r="B427" s="27" t="s">
        <v>1248</v>
      </c>
      <c r="C427" s="8"/>
      <c r="D427" s="61" t="s">
        <v>243</v>
      </c>
      <c r="E427" s="18"/>
      <c r="F427" s="18"/>
      <c r="G427" s="18"/>
      <c r="H427" s="18"/>
      <c r="I427" s="18"/>
      <c r="J427" s="18"/>
      <c r="K427" s="148" t="s">
        <v>1233</v>
      </c>
      <c r="L427" s="74" t="s">
        <v>200</v>
      </c>
      <c r="M427" s="74" t="s">
        <v>917</v>
      </c>
      <c r="N427" s="51">
        <v>0</v>
      </c>
      <c r="O427" s="51">
        <v>0</v>
      </c>
      <c r="P427" s="51">
        <v>2000</v>
      </c>
      <c r="Q427" s="51">
        <v>3463</v>
      </c>
      <c r="R427" s="51">
        <v>3511</v>
      </c>
    </row>
    <row r="428" spans="1:18" s="131" customFormat="1" ht="62.25" customHeight="1">
      <c r="A428" s="81"/>
      <c r="B428" s="27" t="s">
        <v>1147</v>
      </c>
      <c r="C428" s="8"/>
      <c r="D428" s="61" t="s">
        <v>163</v>
      </c>
      <c r="E428" s="18"/>
      <c r="F428" s="18"/>
      <c r="G428" s="18"/>
      <c r="H428" s="18"/>
      <c r="I428" s="18"/>
      <c r="J428" s="18"/>
      <c r="K428" s="148" t="s">
        <v>606</v>
      </c>
      <c r="L428" s="74" t="s">
        <v>666</v>
      </c>
      <c r="M428" s="74" t="s">
        <v>604</v>
      </c>
      <c r="N428" s="51">
        <v>267.2</v>
      </c>
      <c r="O428" s="51">
        <v>0</v>
      </c>
      <c r="P428" s="51">
        <v>0</v>
      </c>
      <c r="Q428" s="51">
        <v>0</v>
      </c>
      <c r="R428" s="51">
        <v>0</v>
      </c>
    </row>
    <row r="429" spans="1:18" s="131" customFormat="1" ht="48.75" customHeight="1">
      <c r="A429" s="81"/>
      <c r="B429" s="27" t="s">
        <v>1148</v>
      </c>
      <c r="C429" s="8"/>
      <c r="D429" s="61" t="s">
        <v>163</v>
      </c>
      <c r="E429" s="18"/>
      <c r="F429" s="18"/>
      <c r="G429" s="18"/>
      <c r="H429" s="18"/>
      <c r="I429" s="18"/>
      <c r="J429" s="18"/>
      <c r="K429" s="148" t="s">
        <v>1231</v>
      </c>
      <c r="L429" s="74" t="s">
        <v>666</v>
      </c>
      <c r="M429" s="74" t="s">
        <v>1232</v>
      </c>
      <c r="N429" s="51">
        <v>24.871</v>
      </c>
      <c r="O429" s="51">
        <v>24.871</v>
      </c>
      <c r="P429" s="51">
        <v>0</v>
      </c>
      <c r="Q429" s="51">
        <v>0</v>
      </c>
      <c r="R429" s="51">
        <v>0</v>
      </c>
    </row>
    <row r="430" spans="1:18" s="131" customFormat="1" ht="60.75" customHeight="1">
      <c r="A430" s="31"/>
      <c r="B430" s="28" t="s">
        <v>950</v>
      </c>
      <c r="C430" s="8"/>
      <c r="D430" s="137" t="s">
        <v>250</v>
      </c>
      <c r="E430" s="19"/>
      <c r="F430" s="19"/>
      <c r="G430" s="19"/>
      <c r="H430" s="19"/>
      <c r="I430" s="19"/>
      <c r="J430" s="19"/>
      <c r="K430" s="144" t="s">
        <v>1020</v>
      </c>
      <c r="L430" s="25" t="s">
        <v>666</v>
      </c>
      <c r="M430" s="25" t="s">
        <v>1021</v>
      </c>
      <c r="N430" s="44">
        <v>99</v>
      </c>
      <c r="O430" s="44">
        <v>99</v>
      </c>
      <c r="P430" s="44">
        <v>0</v>
      </c>
      <c r="Q430" s="44">
        <v>0</v>
      </c>
      <c r="R430" s="44">
        <v>0</v>
      </c>
    </row>
    <row r="431" spans="1:18" s="129" customFormat="1" ht="30.75" customHeight="1">
      <c r="A431" s="36"/>
      <c r="B431" s="239" t="s">
        <v>655</v>
      </c>
      <c r="C431" s="240"/>
      <c r="D431" s="240"/>
      <c r="E431" s="240"/>
      <c r="F431" s="240"/>
      <c r="G431" s="240"/>
      <c r="H431" s="240"/>
      <c r="I431" s="240"/>
      <c r="J431" s="240"/>
      <c r="K431" s="240"/>
      <c r="L431" s="240"/>
      <c r="M431" s="241"/>
      <c r="N431" s="43">
        <f>N6+N365+N411+N228</f>
        <v>1420664.6182600001</v>
      </c>
      <c r="O431" s="43">
        <f>O6+O365+O411+O228</f>
        <v>1373179.55718</v>
      </c>
      <c r="P431" s="43">
        <f>P6+P365+P411+P228</f>
        <v>1034595.8796899999</v>
      </c>
      <c r="Q431" s="43">
        <f>Q6+Q365+Q411+Q228</f>
        <v>1065336.4999999998</v>
      </c>
      <c r="R431" s="43">
        <f>R6+R365+R411+R228</f>
        <v>1157909.7999999998</v>
      </c>
    </row>
    <row r="432" spans="18:22" ht="8.25" customHeight="1" hidden="1">
      <c r="R432" s="128"/>
      <c r="S432" s="128"/>
      <c r="T432" s="128"/>
      <c r="U432" s="128"/>
      <c r="V432" s="128"/>
    </row>
    <row r="433" spans="9:22" ht="17.25" customHeight="1">
      <c r="I433" s="91"/>
      <c r="J433" s="91"/>
      <c r="K433" s="91"/>
      <c r="L433" s="91"/>
      <c r="M433" s="91"/>
      <c r="R433" s="128"/>
      <c r="S433" s="128"/>
      <c r="T433" s="128"/>
      <c r="U433" s="128"/>
      <c r="V433" s="128"/>
    </row>
    <row r="434" spans="1:17" s="129" customFormat="1" ht="15" customHeight="1">
      <c r="A434" s="86"/>
      <c r="B434" s="86" t="s">
        <v>1256</v>
      </c>
      <c r="C434" s="86"/>
      <c r="D434" s="234"/>
      <c r="E434" s="234"/>
      <c r="F434" s="234"/>
      <c r="G434" s="234"/>
      <c r="H434" s="87" t="s">
        <v>493</v>
      </c>
      <c r="I434" s="242" t="s">
        <v>1024</v>
      </c>
      <c r="J434" s="242"/>
      <c r="K434" s="242"/>
      <c r="L434" s="242"/>
      <c r="M434" s="242"/>
      <c r="N434" s="4"/>
      <c r="O434" s="4"/>
      <c r="P434" s="4"/>
      <c r="Q434" s="2"/>
    </row>
    <row r="435" spans="1:17" s="129" customFormat="1" ht="22.5" customHeight="1">
      <c r="A435" s="4"/>
      <c r="B435" s="4"/>
      <c r="C435" s="4"/>
      <c r="D435" s="243"/>
      <c r="E435" s="243"/>
      <c r="F435" s="243"/>
      <c r="G435" s="243"/>
      <c r="H435" s="89" t="s">
        <v>494</v>
      </c>
      <c r="I435" s="244" t="s">
        <v>495</v>
      </c>
      <c r="J435" s="244"/>
      <c r="K435" s="244"/>
      <c r="L435" s="243"/>
      <c r="M435" s="243"/>
      <c r="N435" s="88"/>
      <c r="O435" s="88"/>
      <c r="P435" s="4"/>
      <c r="Q435" s="2"/>
    </row>
    <row r="436" spans="1:17" s="129" customFormat="1" ht="20.25" customHeight="1">
      <c r="A436" s="4"/>
      <c r="B436" s="4"/>
      <c r="C436" s="4"/>
      <c r="D436" s="4"/>
      <c r="E436" s="4"/>
      <c r="F436" s="4"/>
      <c r="G436" s="4"/>
      <c r="H436" s="90"/>
      <c r="I436" s="4"/>
      <c r="J436" s="4"/>
      <c r="K436" s="90"/>
      <c r="L436" s="4"/>
      <c r="M436" s="89"/>
      <c r="N436" s="4"/>
      <c r="O436" s="4"/>
      <c r="P436" s="4"/>
      <c r="Q436" s="2"/>
    </row>
  </sheetData>
  <sheetProtection/>
  <autoFilter ref="A4:P431"/>
  <mergeCells count="714">
    <mergeCell ref="O416:O417"/>
    <mergeCell ref="O423:O424"/>
    <mergeCell ref="K96:K98"/>
    <mergeCell ref="L96:L98"/>
    <mergeCell ref="M96:M98"/>
    <mergeCell ref="N324:N325"/>
    <mergeCell ref="O324:O325"/>
    <mergeCell ref="O334:O335"/>
    <mergeCell ref="O360:O361"/>
    <mergeCell ref="O369:O374"/>
    <mergeCell ref="M377:M382"/>
    <mergeCell ref="I363:I364"/>
    <mergeCell ref="J363:J364"/>
    <mergeCell ref="N334:N335"/>
    <mergeCell ref="I377:I382"/>
    <mergeCell ref="O132:O133"/>
    <mergeCell ref="O249:O250"/>
    <mergeCell ref="O285:O286"/>
    <mergeCell ref="O288:O289"/>
    <mergeCell ref="O312:O313"/>
    <mergeCell ref="P59:P60"/>
    <mergeCell ref="Q59:Q60"/>
    <mergeCell ref="B59:B60"/>
    <mergeCell ref="B61:M61"/>
    <mergeCell ref="N78:N79"/>
    <mergeCell ref="R214:R215"/>
    <mergeCell ref="B78:B79"/>
    <mergeCell ref="K78:K79"/>
    <mergeCell ref="L78:L79"/>
    <mergeCell ref="O78:O79"/>
    <mergeCell ref="O176:O177"/>
    <mergeCell ref="J83:J84"/>
    <mergeCell ref="E232:E235"/>
    <mergeCell ref="F232:F235"/>
    <mergeCell ref="G232:G235"/>
    <mergeCell ref="H232:H235"/>
    <mergeCell ref="I232:I235"/>
    <mergeCell ref="B150:M150"/>
    <mergeCell ref="J152:J153"/>
    <mergeCell ref="L152:L153"/>
    <mergeCell ref="B363:B364"/>
    <mergeCell ref="A363:A364"/>
    <mergeCell ref="E363:E364"/>
    <mergeCell ref="F363:F364"/>
    <mergeCell ref="G363:G364"/>
    <mergeCell ref="H363:H364"/>
    <mergeCell ref="A59:A60"/>
    <mergeCell ref="D59:D60"/>
    <mergeCell ref="J232:J235"/>
    <mergeCell ref="N59:N60"/>
    <mergeCell ref="A78:A79"/>
    <mergeCell ref="M78:M79"/>
    <mergeCell ref="H152:H153"/>
    <mergeCell ref="I152:I153"/>
    <mergeCell ref="Q334:Q335"/>
    <mergeCell ref="R334:R335"/>
    <mergeCell ref="H359:H362"/>
    <mergeCell ref="I359:I362"/>
    <mergeCell ref="J359:J362"/>
    <mergeCell ref="P360:P361"/>
    <mergeCell ref="Q360:Q361"/>
    <mergeCell ref="R360:R361"/>
    <mergeCell ref="N360:N361"/>
    <mergeCell ref="R416:R417"/>
    <mergeCell ref="R423:R424"/>
    <mergeCell ref="D334:D335"/>
    <mergeCell ref="H334:H335"/>
    <mergeCell ref="I334:I335"/>
    <mergeCell ref="E334:E335"/>
    <mergeCell ref="F334:F335"/>
    <mergeCell ref="G334:G335"/>
    <mergeCell ref="J334:J335"/>
    <mergeCell ref="P334:P335"/>
    <mergeCell ref="R249:R250"/>
    <mergeCell ref="R285:R286"/>
    <mergeCell ref="R288:R289"/>
    <mergeCell ref="R312:R317"/>
    <mergeCell ref="R369:R374"/>
    <mergeCell ref="R132:R133"/>
    <mergeCell ref="R134:R135"/>
    <mergeCell ref="R158:R159"/>
    <mergeCell ref="R176:R177"/>
    <mergeCell ref="R189:R190"/>
    <mergeCell ref="R49:R50"/>
    <mergeCell ref="R53:R54"/>
    <mergeCell ref="R63:R64"/>
    <mergeCell ref="R69:R70"/>
    <mergeCell ref="R83:R86"/>
    <mergeCell ref="R108:R109"/>
    <mergeCell ref="R59:R60"/>
    <mergeCell ref="R10:R11"/>
    <mergeCell ref="R19:R20"/>
    <mergeCell ref="R23:R25"/>
    <mergeCell ref="R28:R31"/>
    <mergeCell ref="R36:R40"/>
    <mergeCell ref="R44:R46"/>
    <mergeCell ref="A359:A362"/>
    <mergeCell ref="B334:B335"/>
    <mergeCell ref="A334:A335"/>
    <mergeCell ref="G359:G362"/>
    <mergeCell ref="F359:F362"/>
    <mergeCell ref="E359:E362"/>
    <mergeCell ref="D360:D361"/>
    <mergeCell ref="F249:F250"/>
    <mergeCell ref="P249:P250"/>
    <mergeCell ref="Q249:Q250"/>
    <mergeCell ref="H249:H250"/>
    <mergeCell ref="I249:I250"/>
    <mergeCell ref="J249:J250"/>
    <mergeCell ref="N249:N250"/>
    <mergeCell ref="Q423:Q424"/>
    <mergeCell ref="H423:H424"/>
    <mergeCell ref="I423:I424"/>
    <mergeCell ref="J423:J424"/>
    <mergeCell ref="A324:A325"/>
    <mergeCell ref="B324:B325"/>
    <mergeCell ref="D324:D325"/>
    <mergeCell ref="E324:E325"/>
    <mergeCell ref="F324:F325"/>
    <mergeCell ref="B359:B362"/>
    <mergeCell ref="P285:P286"/>
    <mergeCell ref="Q285:Q286"/>
    <mergeCell ref="E425:E426"/>
    <mergeCell ref="F425:F426"/>
    <mergeCell ref="G425:G426"/>
    <mergeCell ref="L369:L375"/>
    <mergeCell ref="M369:M375"/>
    <mergeCell ref="G423:G424"/>
    <mergeCell ref="N423:N424"/>
    <mergeCell ref="P423:P424"/>
    <mergeCell ref="K152:K153"/>
    <mergeCell ref="J132:J133"/>
    <mergeCell ref="A285:A286"/>
    <mergeCell ref="D285:D286"/>
    <mergeCell ref="E285:E286"/>
    <mergeCell ref="F285:F286"/>
    <mergeCell ref="G285:G286"/>
    <mergeCell ref="A249:A250"/>
    <mergeCell ref="D249:D250"/>
    <mergeCell ref="E249:E250"/>
    <mergeCell ref="C83:C84"/>
    <mergeCell ref="A63:A64"/>
    <mergeCell ref="D63:D64"/>
    <mergeCell ref="B425:B426"/>
    <mergeCell ref="A425:A426"/>
    <mergeCell ref="D425:D426"/>
    <mergeCell ref="A69:A70"/>
    <mergeCell ref="B69:B70"/>
    <mergeCell ref="D69:D70"/>
    <mergeCell ref="B130:M130"/>
    <mergeCell ref="H425:H426"/>
    <mergeCell ref="I425:I426"/>
    <mergeCell ref="J425:J426"/>
    <mergeCell ref="H9:H10"/>
    <mergeCell ref="A1:P1"/>
    <mergeCell ref="A2:B3"/>
    <mergeCell ref="D2:D3"/>
    <mergeCell ref="E2:G2"/>
    <mergeCell ref="H2:J2"/>
    <mergeCell ref="K2:M2"/>
    <mergeCell ref="B5:M5"/>
    <mergeCell ref="B6:M6"/>
    <mergeCell ref="B7:M7"/>
    <mergeCell ref="I9:I10"/>
    <mergeCell ref="D10:D11"/>
    <mergeCell ref="A9:A12"/>
    <mergeCell ref="B9:B10"/>
    <mergeCell ref="E9:E10"/>
    <mergeCell ref="F9:F10"/>
    <mergeCell ref="G9:G10"/>
    <mergeCell ref="L11:L12"/>
    <mergeCell ref="J9:J10"/>
    <mergeCell ref="K9:K10"/>
    <mergeCell ref="L9:L10"/>
    <mergeCell ref="M9:M10"/>
    <mergeCell ref="M11:M12"/>
    <mergeCell ref="A19:A20"/>
    <mergeCell ref="D19:D20"/>
    <mergeCell ref="N19:N20"/>
    <mergeCell ref="P19:P20"/>
    <mergeCell ref="N10:N11"/>
    <mergeCell ref="C11:C12"/>
    <mergeCell ref="H11:H12"/>
    <mergeCell ref="I11:I12"/>
    <mergeCell ref="J11:J12"/>
    <mergeCell ref="K11:K12"/>
    <mergeCell ref="Q19:Q20"/>
    <mergeCell ref="B22:M22"/>
    <mergeCell ref="B44:B46"/>
    <mergeCell ref="D44:D46"/>
    <mergeCell ref="H44:H46"/>
    <mergeCell ref="I44:I46"/>
    <mergeCell ref="J44:J46"/>
    <mergeCell ref="Q23:Q25"/>
    <mergeCell ref="J24:J25"/>
    <mergeCell ref="K24:K25"/>
    <mergeCell ref="N23:N25"/>
    <mergeCell ref="C24:C25"/>
    <mergeCell ref="D24:D25"/>
    <mergeCell ref="H24:H25"/>
    <mergeCell ref="I24:I25"/>
    <mergeCell ref="L24:L25"/>
    <mergeCell ref="M24:M25"/>
    <mergeCell ref="A23:A25"/>
    <mergeCell ref="B23:B25"/>
    <mergeCell ref="N28:N31"/>
    <mergeCell ref="P28:P31"/>
    <mergeCell ref="B27:M27"/>
    <mergeCell ref="A28:A31"/>
    <mergeCell ref="B28:B31"/>
    <mergeCell ref="D28:D31"/>
    <mergeCell ref="K28:K31"/>
    <mergeCell ref="L28:L31"/>
    <mergeCell ref="Q28:Q31"/>
    <mergeCell ref="B33:M33"/>
    <mergeCell ref="B35:M35"/>
    <mergeCell ref="A36:A40"/>
    <mergeCell ref="B36:B40"/>
    <mergeCell ref="D36:D40"/>
    <mergeCell ref="N36:N40"/>
    <mergeCell ref="P36:P40"/>
    <mergeCell ref="M28:M31"/>
    <mergeCell ref="B32:M32"/>
    <mergeCell ref="Q36:Q40"/>
    <mergeCell ref="C39:C40"/>
    <mergeCell ref="H39:H40"/>
    <mergeCell ref="I39:I40"/>
    <mergeCell ref="J39:J40"/>
    <mergeCell ref="K39:K40"/>
    <mergeCell ref="L39:L40"/>
    <mergeCell ref="M39:M40"/>
    <mergeCell ref="A49:A50"/>
    <mergeCell ref="B49:B50"/>
    <mergeCell ref="D49:D50"/>
    <mergeCell ref="K49:K50"/>
    <mergeCell ref="L49:L50"/>
    <mergeCell ref="M49:M50"/>
    <mergeCell ref="N49:N50"/>
    <mergeCell ref="P49:P50"/>
    <mergeCell ref="Q49:Q50"/>
    <mergeCell ref="B52:M52"/>
    <mergeCell ref="Q53:Q54"/>
    <mergeCell ref="B47:M47"/>
    <mergeCell ref="B48:M48"/>
    <mergeCell ref="P53:P54"/>
    <mergeCell ref="B53:B54"/>
    <mergeCell ref="D53:D54"/>
    <mergeCell ref="O53:O54"/>
    <mergeCell ref="F53:F54"/>
    <mergeCell ref="G53:G54"/>
    <mergeCell ref="H53:H54"/>
    <mergeCell ref="B67:M67"/>
    <mergeCell ref="B63:B64"/>
    <mergeCell ref="I63:I64"/>
    <mergeCell ref="J63:J64"/>
    <mergeCell ref="N63:N64"/>
    <mergeCell ref="B68:M68"/>
    <mergeCell ref="F100:F101"/>
    <mergeCell ref="K99:K101"/>
    <mergeCell ref="L99:L101"/>
    <mergeCell ref="M99:M101"/>
    <mergeCell ref="I85:I86"/>
    <mergeCell ref="L84:L86"/>
    <mergeCell ref="M84:M86"/>
    <mergeCell ref="J85:J86"/>
    <mergeCell ref="F69:F70"/>
    <mergeCell ref="G69:G70"/>
    <mergeCell ref="H69:H70"/>
    <mergeCell ref="K84:K86"/>
    <mergeCell ref="P69:P70"/>
    <mergeCell ref="N69:N70"/>
    <mergeCell ref="I69:I70"/>
    <mergeCell ref="J69:J70"/>
    <mergeCell ref="H83:H84"/>
    <mergeCell ref="I83:I84"/>
    <mergeCell ref="Q69:Q70"/>
    <mergeCell ref="B80:M80"/>
    <mergeCell ref="B81:M81"/>
    <mergeCell ref="B82:M82"/>
    <mergeCell ref="C85:C86"/>
    <mergeCell ref="H85:H86"/>
    <mergeCell ref="N83:N86"/>
    <mergeCell ref="P83:P86"/>
    <mergeCell ref="Q83:Q86"/>
    <mergeCell ref="E69:E70"/>
    <mergeCell ref="Q108:Q109"/>
    <mergeCell ref="Q132:Q133"/>
    <mergeCell ref="N158:N159"/>
    <mergeCell ref="P158:P159"/>
    <mergeCell ref="Q134:Q135"/>
    <mergeCell ref="A99:A101"/>
    <mergeCell ref="B99:B101"/>
    <mergeCell ref="H99:H101"/>
    <mergeCell ref="I99:I101"/>
    <mergeCell ref="J99:J101"/>
    <mergeCell ref="P108:P109"/>
    <mergeCell ref="A108:A109"/>
    <mergeCell ref="B108:B109"/>
    <mergeCell ref="D108:D109"/>
    <mergeCell ref="E108:E109"/>
    <mergeCell ref="G108:G109"/>
    <mergeCell ref="N108:N109"/>
    <mergeCell ref="B119:B120"/>
    <mergeCell ref="A97:A98"/>
    <mergeCell ref="B97:B98"/>
    <mergeCell ref="E97:E98"/>
    <mergeCell ref="F97:F98"/>
    <mergeCell ref="G97:G98"/>
    <mergeCell ref="A119:A120"/>
    <mergeCell ref="E100:E101"/>
    <mergeCell ref="G100:G101"/>
    <mergeCell ref="B132:B135"/>
    <mergeCell ref="D132:D133"/>
    <mergeCell ref="E132:E133"/>
    <mergeCell ref="F132:F133"/>
    <mergeCell ref="G132:G133"/>
    <mergeCell ref="H132:H133"/>
    <mergeCell ref="N132:N133"/>
    <mergeCell ref="P132:P133"/>
    <mergeCell ref="C134:C135"/>
    <mergeCell ref="D134:D135"/>
    <mergeCell ref="H134:H135"/>
    <mergeCell ref="I134:I135"/>
    <mergeCell ref="J134:J135"/>
    <mergeCell ref="K134:K135"/>
    <mergeCell ref="I132:I133"/>
    <mergeCell ref="L134:L135"/>
    <mergeCell ref="M134:M135"/>
    <mergeCell ref="N134:N135"/>
    <mergeCell ref="P134:P135"/>
    <mergeCell ref="A144:A145"/>
    <mergeCell ref="B144:B145"/>
    <mergeCell ref="E144:E145"/>
    <mergeCell ref="F144:F145"/>
    <mergeCell ref="G144:G145"/>
    <mergeCell ref="A132:A135"/>
    <mergeCell ref="B142:B143"/>
    <mergeCell ref="M152:M153"/>
    <mergeCell ref="E152:E153"/>
    <mergeCell ref="F152:F153"/>
    <mergeCell ref="H144:H145"/>
    <mergeCell ref="I144:I145"/>
    <mergeCell ref="J144:J145"/>
    <mergeCell ref="K144:K145"/>
    <mergeCell ref="L144:L145"/>
    <mergeCell ref="M144:M145"/>
    <mergeCell ref="G152:G153"/>
    <mergeCell ref="B154:M154"/>
    <mergeCell ref="B155:M155"/>
    <mergeCell ref="B156:M156"/>
    <mergeCell ref="J158:J159"/>
    <mergeCell ref="B151:M151"/>
    <mergeCell ref="A157:A159"/>
    <mergeCell ref="B157:B159"/>
    <mergeCell ref="C158:C159"/>
    <mergeCell ref="D158:D159"/>
    <mergeCell ref="H158:H159"/>
    <mergeCell ref="A176:A177"/>
    <mergeCell ref="Q158:Q159"/>
    <mergeCell ref="B162:M162"/>
    <mergeCell ref="B163:M163"/>
    <mergeCell ref="I176:I177"/>
    <mergeCell ref="K158:K159"/>
    <mergeCell ref="L158:L159"/>
    <mergeCell ref="M158:M159"/>
    <mergeCell ref="J164:J165"/>
    <mergeCell ref="I158:I159"/>
    <mergeCell ref="J176:J177"/>
    <mergeCell ref="B166:M166"/>
    <mergeCell ref="B167:M167"/>
    <mergeCell ref="A423:A424"/>
    <mergeCell ref="B423:B424"/>
    <mergeCell ref="D423:D424"/>
    <mergeCell ref="E423:E424"/>
    <mergeCell ref="F423:F424"/>
    <mergeCell ref="A183:A184"/>
    <mergeCell ref="B171:M171"/>
    <mergeCell ref="N176:N177"/>
    <mergeCell ref="P176:P177"/>
    <mergeCell ref="Q176:Q177"/>
    <mergeCell ref="B173:M173"/>
    <mergeCell ref="B175:M175"/>
    <mergeCell ref="K176:K177"/>
    <mergeCell ref="L176:L177"/>
    <mergeCell ref="B176:B177"/>
    <mergeCell ref="D176:D177"/>
    <mergeCell ref="H176:H177"/>
    <mergeCell ref="A185:A187"/>
    <mergeCell ref="B185:B187"/>
    <mergeCell ref="D185:D187"/>
    <mergeCell ref="E185:E187"/>
    <mergeCell ref="J182:J184"/>
    <mergeCell ref="E182:E184"/>
    <mergeCell ref="F182:F184"/>
    <mergeCell ref="G182:G184"/>
    <mergeCell ref="H182:H184"/>
    <mergeCell ref="F185:F187"/>
    <mergeCell ref="H185:H187"/>
    <mergeCell ref="I182:I184"/>
    <mergeCell ref="B183:B184"/>
    <mergeCell ref="D183:D184"/>
    <mergeCell ref="K183:K184"/>
    <mergeCell ref="I185:I187"/>
    <mergeCell ref="J185:J187"/>
    <mergeCell ref="A196:A197"/>
    <mergeCell ref="B196:B197"/>
    <mergeCell ref="E196:E197"/>
    <mergeCell ref="F196:F197"/>
    <mergeCell ref="G196:G197"/>
    <mergeCell ref="H196:H197"/>
    <mergeCell ref="A211:A213"/>
    <mergeCell ref="B211:B213"/>
    <mergeCell ref="M211:M213"/>
    <mergeCell ref="B204:M204"/>
    <mergeCell ref="B205:M205"/>
    <mergeCell ref="B206:M206"/>
    <mergeCell ref="B207:M207"/>
    <mergeCell ref="B208:M208"/>
    <mergeCell ref="B209:M209"/>
    <mergeCell ref="L211:L213"/>
    <mergeCell ref="A214:A215"/>
    <mergeCell ref="B214:B215"/>
    <mergeCell ref="P214:P215"/>
    <mergeCell ref="I214:I215"/>
    <mergeCell ref="J214:J215"/>
    <mergeCell ref="D214:D215"/>
    <mergeCell ref="E214:E215"/>
    <mergeCell ref="F214:F215"/>
    <mergeCell ref="G214:G215"/>
    <mergeCell ref="N214:N215"/>
    <mergeCell ref="G324:G325"/>
    <mergeCell ref="G249:G250"/>
    <mergeCell ref="B228:M228"/>
    <mergeCell ref="B223:M223"/>
    <mergeCell ref="B224:M224"/>
    <mergeCell ref="B225:M225"/>
    <mergeCell ref="B226:M226"/>
    <mergeCell ref="H324:H325"/>
    <mergeCell ref="I324:I325"/>
    <mergeCell ref="J324:J325"/>
    <mergeCell ref="H312:H317"/>
    <mergeCell ref="I312:I317"/>
    <mergeCell ref="J312:J317"/>
    <mergeCell ref="H285:H286"/>
    <mergeCell ref="I285:I286"/>
    <mergeCell ref="J285:J286"/>
    <mergeCell ref="E377:E382"/>
    <mergeCell ref="F377:F382"/>
    <mergeCell ref="B365:M365"/>
    <mergeCell ref="J369:J375"/>
    <mergeCell ref="K369:K375"/>
    <mergeCell ref="H369:H375"/>
    <mergeCell ref="G377:G382"/>
    <mergeCell ref="H377:H382"/>
    <mergeCell ref="J377:J382"/>
    <mergeCell ref="K377:K382"/>
    <mergeCell ref="N369:N374"/>
    <mergeCell ref="P369:P374"/>
    <mergeCell ref="Q369:Q374"/>
    <mergeCell ref="I369:I375"/>
    <mergeCell ref="E369:E375"/>
    <mergeCell ref="F369:F375"/>
    <mergeCell ref="G369:G375"/>
    <mergeCell ref="I399:I402"/>
    <mergeCell ref="J399:J402"/>
    <mergeCell ref="K399:K402"/>
    <mergeCell ref="L399:L402"/>
    <mergeCell ref="A399:A402"/>
    <mergeCell ref="B399:B402"/>
    <mergeCell ref="E399:E402"/>
    <mergeCell ref="F399:F402"/>
    <mergeCell ref="G399:G402"/>
    <mergeCell ref="I434:M434"/>
    <mergeCell ref="D435:G435"/>
    <mergeCell ref="I435:K435"/>
    <mergeCell ref="L435:M435"/>
    <mergeCell ref="J419:J421"/>
    <mergeCell ref="M420:M421"/>
    <mergeCell ref="E419:E421"/>
    <mergeCell ref="F419:F421"/>
    <mergeCell ref="G419:G421"/>
    <mergeCell ref="H419:H421"/>
    <mergeCell ref="L420:L421"/>
    <mergeCell ref="B326:B327"/>
    <mergeCell ref="B431:M431"/>
    <mergeCell ref="E312:E317"/>
    <mergeCell ref="F312:F317"/>
    <mergeCell ref="F288:F289"/>
    <mergeCell ref="G288:G289"/>
    <mergeCell ref="K420:K421"/>
    <mergeCell ref="I419:I421"/>
    <mergeCell ref="K326:K327"/>
    <mergeCell ref="D434:G434"/>
    <mergeCell ref="D369:D374"/>
    <mergeCell ref="A369:A374"/>
    <mergeCell ref="B369:B374"/>
    <mergeCell ref="A377:A382"/>
    <mergeCell ref="G312:G317"/>
    <mergeCell ref="D420:D421"/>
    <mergeCell ref="B411:M411"/>
    <mergeCell ref="H399:H402"/>
    <mergeCell ref="M399:M402"/>
    <mergeCell ref="B181:M181"/>
    <mergeCell ref="K185:K187"/>
    <mergeCell ref="L185:L187"/>
    <mergeCell ref="A189:A190"/>
    <mergeCell ref="E189:E190"/>
    <mergeCell ref="F189:F190"/>
    <mergeCell ref="G189:G190"/>
    <mergeCell ref="M185:M187"/>
    <mergeCell ref="L183:L184"/>
    <mergeCell ref="M183:M184"/>
    <mergeCell ref="A312:A317"/>
    <mergeCell ref="A288:A289"/>
    <mergeCell ref="D288:D289"/>
    <mergeCell ref="E288:E289"/>
    <mergeCell ref="B312:B317"/>
    <mergeCell ref="B288:B289"/>
    <mergeCell ref="D316:D317"/>
    <mergeCell ref="H288:H289"/>
    <mergeCell ref="I288:I289"/>
    <mergeCell ref="B227:M227"/>
    <mergeCell ref="J189:J190"/>
    <mergeCell ref="J211:J213"/>
    <mergeCell ref="H219:H222"/>
    <mergeCell ref="L232:L235"/>
    <mergeCell ref="B285:B286"/>
    <mergeCell ref="B249:B250"/>
    <mergeCell ref="G218:G222"/>
    <mergeCell ref="K211:K213"/>
    <mergeCell ref="B202:M202"/>
    <mergeCell ref="B189:B190"/>
    <mergeCell ref="H189:H190"/>
    <mergeCell ref="I219:I222"/>
    <mergeCell ref="J219:J222"/>
    <mergeCell ref="H214:H215"/>
    <mergeCell ref="B216:M216"/>
    <mergeCell ref="P312:P317"/>
    <mergeCell ref="Q214:Q215"/>
    <mergeCell ref="M232:M235"/>
    <mergeCell ref="N285:N286"/>
    <mergeCell ref="J288:J289"/>
    <mergeCell ref="F63:F64"/>
    <mergeCell ref="G63:G64"/>
    <mergeCell ref="P63:P64"/>
    <mergeCell ref="Q63:Q64"/>
    <mergeCell ref="K232:K235"/>
    <mergeCell ref="B210:M210"/>
    <mergeCell ref="Q312:Q317"/>
    <mergeCell ref="P288:P289"/>
    <mergeCell ref="Q288:Q289"/>
    <mergeCell ref="N288:N289"/>
    <mergeCell ref="N312:N313"/>
    <mergeCell ref="N314:N315"/>
    <mergeCell ref="N316:N317"/>
    <mergeCell ref="O314:O315"/>
    <mergeCell ref="O316:O317"/>
    <mergeCell ref="F211:F213"/>
    <mergeCell ref="I211:I213"/>
    <mergeCell ref="H211:H213"/>
    <mergeCell ref="G211:G213"/>
    <mergeCell ref="Q2:R2"/>
    <mergeCell ref="P2:P3"/>
    <mergeCell ref="N2:O2"/>
    <mergeCell ref="Q189:Q190"/>
    <mergeCell ref="I189:I190"/>
    <mergeCell ref="B203:M203"/>
    <mergeCell ref="A44:A46"/>
    <mergeCell ref="N44:N46"/>
    <mergeCell ref="E211:E213"/>
    <mergeCell ref="B201:M201"/>
    <mergeCell ref="L196:L197"/>
    <mergeCell ref="M196:M197"/>
    <mergeCell ref="K140:K141"/>
    <mergeCell ref="L140:L141"/>
    <mergeCell ref="M140:M141"/>
    <mergeCell ref="B188:M188"/>
    <mergeCell ref="P10:P11"/>
    <mergeCell ref="E13:E14"/>
    <mergeCell ref="F13:F14"/>
    <mergeCell ref="G13:G14"/>
    <mergeCell ref="H13:H14"/>
    <mergeCell ref="P416:P417"/>
    <mergeCell ref="B195:M195"/>
    <mergeCell ref="M176:M177"/>
    <mergeCell ref="G185:G187"/>
    <mergeCell ref="B178:M178"/>
    <mergeCell ref="Q10:Q11"/>
    <mergeCell ref="Q416:Q417"/>
    <mergeCell ref="A416:A417"/>
    <mergeCell ref="B416:B417"/>
    <mergeCell ref="D416:D417"/>
    <mergeCell ref="N416:N417"/>
    <mergeCell ref="B13:B14"/>
    <mergeCell ref="A13:A14"/>
    <mergeCell ref="H140:H141"/>
    <mergeCell ref="D220:D222"/>
    <mergeCell ref="I13:I14"/>
    <mergeCell ref="J13:J14"/>
    <mergeCell ref="K13:K14"/>
    <mergeCell ref="L13:L14"/>
    <mergeCell ref="M13:M14"/>
    <mergeCell ref="B15:B17"/>
    <mergeCell ref="M15:M17"/>
    <mergeCell ref="A15:A17"/>
    <mergeCell ref="H15:H17"/>
    <mergeCell ref="I15:I17"/>
    <mergeCell ref="J15:J17"/>
    <mergeCell ref="K15:K17"/>
    <mergeCell ref="L15:L17"/>
    <mergeCell ref="E63:E64"/>
    <mergeCell ref="P44:P46"/>
    <mergeCell ref="P23:P25"/>
    <mergeCell ref="Q44:Q46"/>
    <mergeCell ref="B89:B90"/>
    <mergeCell ref="A89:A90"/>
    <mergeCell ref="H89:H90"/>
    <mergeCell ref="I89:I90"/>
    <mergeCell ref="J89:J90"/>
    <mergeCell ref="K89:K90"/>
    <mergeCell ref="A91:A92"/>
    <mergeCell ref="M91:M92"/>
    <mergeCell ref="L91:L92"/>
    <mergeCell ref="K91:K92"/>
    <mergeCell ref="J91:J92"/>
    <mergeCell ref="H91:H92"/>
    <mergeCell ref="M89:M90"/>
    <mergeCell ref="M122:M123"/>
    <mergeCell ref="M119:M120"/>
    <mergeCell ref="H63:H64"/>
    <mergeCell ref="K119:K120"/>
    <mergeCell ref="L89:L90"/>
    <mergeCell ref="I97:I98"/>
    <mergeCell ref="J97:J98"/>
    <mergeCell ref="J122:J123"/>
    <mergeCell ref="H97:H98"/>
    <mergeCell ref="I91:I92"/>
    <mergeCell ref="F108:F109"/>
    <mergeCell ref="I196:I197"/>
    <mergeCell ref="J196:J197"/>
    <mergeCell ref="B122:B123"/>
    <mergeCell ref="J119:J120"/>
    <mergeCell ref="B91:B92"/>
    <mergeCell ref="J140:J141"/>
    <mergeCell ref="I140:I141"/>
    <mergeCell ref="G140:G141"/>
    <mergeCell ref="A122:A123"/>
    <mergeCell ref="H122:H123"/>
    <mergeCell ref="I122:I123"/>
    <mergeCell ref="B137:B138"/>
    <mergeCell ref="D314:D315"/>
    <mergeCell ref="D312:D313"/>
    <mergeCell ref="F218:F222"/>
    <mergeCell ref="E218:E222"/>
    <mergeCell ref="F140:F141"/>
    <mergeCell ref="E140:E141"/>
    <mergeCell ref="L119:L120"/>
    <mergeCell ref="K196:K197"/>
    <mergeCell ref="D164:D165"/>
    <mergeCell ref="E164:E165"/>
    <mergeCell ref="F164:F165"/>
    <mergeCell ref="G164:G165"/>
    <mergeCell ref="K122:K123"/>
    <mergeCell ref="H119:H120"/>
    <mergeCell ref="B179:M179"/>
    <mergeCell ref="B180:M180"/>
    <mergeCell ref="A142:A143"/>
    <mergeCell ref="K142:K143"/>
    <mergeCell ref="L142:L143"/>
    <mergeCell ref="M142:M143"/>
    <mergeCell ref="H137:H138"/>
    <mergeCell ref="I137:I138"/>
    <mergeCell ref="A137:A138"/>
    <mergeCell ref="K137:K138"/>
    <mergeCell ref="L137:L138"/>
    <mergeCell ref="L326:L327"/>
    <mergeCell ref="M326:M327"/>
    <mergeCell ref="A326:A327"/>
    <mergeCell ref="H326:H327"/>
    <mergeCell ref="I326:I327"/>
    <mergeCell ref="J326:J327"/>
    <mergeCell ref="E326:E327"/>
    <mergeCell ref="F326:F327"/>
    <mergeCell ref="G326:G327"/>
    <mergeCell ref="H58:H60"/>
    <mergeCell ref="I58:I60"/>
    <mergeCell ref="J58:J60"/>
    <mergeCell ref="G58:G60"/>
    <mergeCell ref="B57:M57"/>
    <mergeCell ref="I53:I54"/>
    <mergeCell ref="J53:J54"/>
    <mergeCell ref="F58:F60"/>
    <mergeCell ref="E58:E60"/>
    <mergeCell ref="E53:E54"/>
    <mergeCell ref="I119:I120"/>
    <mergeCell ref="O10:O11"/>
    <mergeCell ref="O19:O20"/>
    <mergeCell ref="O23:O25"/>
    <mergeCell ref="O28:O31"/>
    <mergeCell ref="O36:O40"/>
    <mergeCell ref="O44:O46"/>
    <mergeCell ref="O49:O50"/>
    <mergeCell ref="O59:O60"/>
    <mergeCell ref="N53:N54"/>
    <mergeCell ref="O214:O215"/>
    <mergeCell ref="O63:O64"/>
    <mergeCell ref="O69:O70"/>
    <mergeCell ref="O83:O86"/>
    <mergeCell ref="O108:O109"/>
    <mergeCell ref="H164:H165"/>
    <mergeCell ref="I164:I165"/>
    <mergeCell ref="M137:M138"/>
    <mergeCell ref="J137:J138"/>
    <mergeCell ref="L122:L123"/>
  </mergeCells>
  <dataValidations count="2">
    <dataValidation type="decimal" operator="greaterThan" allowBlank="1" showInputMessage="1" showErrorMessage="1" promptTitle="Проверка корректности" prompt="Введите число" errorTitle="Введите число!" error="Введите число!" sqref="P390:R395 N425:R431 N411:N421 O411:O416 P404:R404 N406:R406 P411:R411 O418:O421 N385:O397 N399:O405 N422:R423 N314:O316 O362:O365 N220:R228 N350:R350 O336:O349 N351:O354 N376:O382 N366:O369 O290:O312 N246:R246 N217:O219 N234:R235 N229:O232 N237:O242 P318:R348 N284:N312 P284:R312 O284:O285 O287:O288 N326:N349 N318:O324 O326:O334 N355:N365 P355:R365 O355:O360 N383:R384 N200:N216 O200:O209 N195:O198 O210:R210 P195:R195 N58:O59 N199:R199 O182:O187 O152:O153 N160:O160 N136:O140 P68:R68 N102:O108 N87:O99 N83:O83 N66:O67 N141:R150 P163:R163 N181:R181 N176:O180 O174:O175 P175:R175 N166:R171 O134 P183:R184 O173:R173 O188:R188 O71:O78 N80:O81 P103:R103 P105:R105 O130:R130 O156:R156 O151:R151 O131:O132 N154:R154 O157:O158 O189:O194 O68:O69 N110:N134 N82:R82 N68:N78 O110:O129 N151:N153 N155:N158 O155 N162:O165 O172 N172:N175 N182:N194 N61:O63 O32:O34 N41:N45 N28:N38 O28 P28:R32 O35:R35 N57:R57 O41:O44 N6:R7 P61:R61 N21:O21 N23:O23">
      <formula1>-100000000000</formula1>
    </dataValidation>
    <dataValidation type="decimal" operator="greaterThan" allowBlank="1" showInputMessage="1" showErrorMessage="1" promptTitle="Проверка корректности" prompt="Введите число" errorTitle="Введите число!" error="Введите число!" sqref="N49:O49 N22:R22 N12:O19 N5:O5 N8:O9 N47:O47 N26:O27 O36 N52:R53 N48:R48 N51:O51 O211:O214 O216:R216">
      <formula1>-100000000000</formula1>
    </dataValidation>
  </dataValidations>
  <printOptions/>
  <pageMargins left="0.1968503937007874" right="0" top="0.5511811023622047" bottom="0.1968503937007874" header="0.15748031496062992" footer="0.15748031496062992"/>
  <pageSetup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oev</dc:creator>
  <cp:keywords/>
  <dc:description/>
  <cp:lastModifiedBy>Римма В. Иоч</cp:lastModifiedBy>
  <cp:lastPrinted>2014-02-21T05:17:37Z</cp:lastPrinted>
  <dcterms:created xsi:type="dcterms:W3CDTF">2007-09-24T09:40:27Z</dcterms:created>
  <dcterms:modified xsi:type="dcterms:W3CDTF">2014-04-07T02:36:56Z</dcterms:modified>
  <cp:category/>
  <cp:version/>
  <cp:contentType/>
  <cp:contentStatus/>
</cp:coreProperties>
</file>